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CRISTIAN\Desktop\"/>
    </mc:Choice>
  </mc:AlternateContent>
  <xr:revisionPtr revIDLastSave="0" documentId="13_ncr:1_{17B41375-2D0A-4177-9A25-93BD63076C2C}" xr6:coauthVersionLast="47" xr6:coauthVersionMax="47" xr10:uidLastSave="{00000000-0000-0000-0000-000000000000}"/>
  <bookViews>
    <workbookView xWindow="-120" yWindow="-120" windowWidth="20730" windowHeight="11160" tabRatio="760" firstSheet="1" activeTab="13" xr2:uid="{00000000-000D-0000-FFFF-FFFF00000000}"/>
  </bookViews>
  <sheets>
    <sheet name="Portada" sheetId="22" state="hidden" r:id="rId1"/>
    <sheet name="HOY" sheetId="19" r:id="rId2"/>
    <sheet name="Ene" sheetId="1" r:id="rId3"/>
    <sheet name="Feb" sheetId="2" r:id="rId4"/>
    <sheet name="Mar" sheetId="3" r:id="rId5"/>
    <sheet name="Abr" sheetId="4" r:id="rId6"/>
    <sheet name="May" sheetId="5" r:id="rId7"/>
    <sheet name="Jun" sheetId="6" r:id="rId8"/>
    <sheet name="Jul" sheetId="7" r:id="rId9"/>
    <sheet name="Ago" sheetId="8" r:id="rId10"/>
    <sheet name="Sep" sheetId="9" r:id="rId11"/>
    <sheet name="Oct" sheetId="10" r:id="rId12"/>
    <sheet name="Nov" sheetId="11" r:id="rId13"/>
    <sheet name="Dic" sheetId="12" r:id="rId14"/>
    <sheet name="Año" sheetId="14" r:id="rId15"/>
    <sheet name="Lineal" sheetId="15" state="hidden" r:id="rId16"/>
    <sheet name="Contab." sheetId="18" state="hidden" r:id="rId17"/>
    <sheet name="Config." sheetId="17" state="hidden" r:id="rId18"/>
    <sheet name="Copyright" sheetId="23" state="hidden" r:id="rId19"/>
  </sheets>
  <definedNames>
    <definedName name="columnasdias">Copyright!$XFC$31:$XFD$61</definedName>
    <definedName name="detalles">'Config.'!$C$4:$C$368</definedName>
    <definedName name="FAbr">Copyright!$XFD$6</definedName>
    <definedName name="FAgo">Copyright!$XFD$10</definedName>
    <definedName name="FDic">Copyright!$XFD$14</definedName>
    <definedName name="fechas">'Config.'!$B$4:$B$368</definedName>
    <definedName name="FEne">Copyright!$XFD$3</definedName>
    <definedName name="feriados">'Config.'!$B$4:$C$368</definedName>
    <definedName name="FFeb">Copyright!$XFD$4</definedName>
    <definedName name="FJul">Copyright!$XFD$9</definedName>
    <definedName name="FJun">Copyright!$XFD$8</definedName>
    <definedName name="FMar">Copyright!$XFD$5</definedName>
    <definedName name="FMay">Copyright!$XFD$7</definedName>
    <definedName name="FNov">Copyright!$XFD$13</definedName>
    <definedName name="FOct">Copyright!$XFD$12</definedName>
    <definedName name="FSep">Copyright!$XFD$11</definedName>
    <definedName name="hojasmeses">Copyright!$XFC$17:$XFD$28</definedName>
    <definedName name="sk">Portada!$XFD$1</definedName>
    <definedName name="yoh">Copyright!$XFD$1</definedName>
  </definedNames>
  <calcPr calcId="191029"/>
  <extLst>
    <ext xmlns:x14="http://schemas.microsoft.com/office/spreadsheetml/2009/9/main" uri="{79F54976-1DA5-4618-B147-4CDE4B953A38}">
      <x14:workbookPr discardImageEditData="1"/>
    </ext>
  </extLst>
</workbook>
</file>

<file path=xl/calcChain.xml><?xml version="1.0" encoding="utf-8"?>
<calcChain xmlns="http://schemas.openxmlformats.org/spreadsheetml/2006/main">
  <c r="D57" i="18" l="1"/>
  <c r="D58" i="18"/>
  <c r="D59" i="18"/>
  <c r="D60" i="18"/>
  <c r="D61" i="18"/>
  <c r="D62" i="18"/>
  <c r="D63" i="18"/>
  <c r="D45" i="18"/>
  <c r="D53" i="18" s="1"/>
  <c r="B45" i="18"/>
  <c r="D52" i="18" s="1"/>
  <c r="T48" i="18"/>
  <c r="B48" i="18"/>
  <c r="T47" i="18"/>
  <c r="B47" i="18"/>
  <c r="T46" i="18"/>
  <c r="J46" i="18"/>
  <c r="J45" i="18"/>
  <c r="D56" i="18" s="1"/>
  <c r="B46" i="18"/>
  <c r="T45" i="18"/>
  <c r="H45" i="18"/>
  <c r="D55" i="18" s="1"/>
  <c r="F45" i="18"/>
  <c r="D54" i="18" s="1"/>
  <c r="K4" i="1"/>
  <c r="AM4" i="1"/>
  <c r="P45" i="18"/>
  <c r="N48" i="18"/>
  <c r="N47" i="18"/>
  <c r="N46" i="18"/>
  <c r="N45" i="18"/>
  <c r="L48" i="18"/>
  <c r="L47" i="18"/>
  <c r="L46" i="18"/>
  <c r="L45" i="18"/>
  <c r="J48" i="18"/>
  <c r="J47" i="18"/>
  <c r="H48" i="18"/>
  <c r="H47" i="18"/>
  <c r="H46" i="18"/>
  <c r="F48" i="18"/>
  <c r="F47" i="18"/>
  <c r="F46" i="18"/>
  <c r="D48" i="18"/>
  <c r="D47" i="18"/>
  <c r="D46" i="18"/>
  <c r="X46" i="18"/>
  <c r="V46" i="18"/>
  <c r="V45" i="18"/>
  <c r="K4" i="6"/>
  <c r="D64" i="18" l="1"/>
  <c r="V48" i="18"/>
  <c r="V47" i="18"/>
  <c r="P48" i="18"/>
  <c r="P47" i="18"/>
  <c r="P46" i="18"/>
  <c r="X48" i="18" l="1"/>
  <c r="X47" i="18"/>
  <c r="X45" i="18"/>
  <c r="R48" i="18"/>
  <c r="R47" i="18"/>
  <c r="R46" i="18"/>
  <c r="R45" i="18"/>
  <c r="D65" i="18" l="1"/>
  <c r="D66" i="18"/>
  <c r="XFD1" i="23"/>
  <c r="A43" i="18"/>
  <c r="AA4" i="18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AN4" i="1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AO4" i="10"/>
  <c r="AN4" i="10"/>
  <c r="AM4" i="10"/>
  <c r="AL4" i="10"/>
  <c r="AK4" i="10"/>
  <c r="AJ4" i="10"/>
  <c r="AI4" i="10"/>
  <c r="AH4" i="10"/>
  <c r="AG4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AO4" i="1"/>
  <c r="AN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XFD1" i="22" l="1"/>
  <c r="K1" i="19" s="1"/>
  <c r="H28" i="19" a="1"/>
  <c r="H28" i="19" l="1"/>
  <c r="R2" i="19"/>
  <c r="M1" i="19"/>
  <c r="M2" i="19" s="1"/>
  <c r="L1" i="19"/>
  <c r="L2" i="19" s="1"/>
  <c r="N1" i="19"/>
  <c r="D2" i="19"/>
  <c r="K2" i="19"/>
  <c r="B30" i="19"/>
  <c r="A1" i="19"/>
  <c r="O1" i="19"/>
  <c r="B32" i="19"/>
  <c r="A2" i="19"/>
  <c r="D27" i="19" a="1"/>
  <c r="H25" i="19" a="1"/>
  <c r="C25" i="19" a="1"/>
  <c r="N24" i="19" a="1"/>
  <c r="N29" i="19" a="1"/>
  <c r="D25" i="19" a="1"/>
  <c r="G27" i="19" a="1"/>
  <c r="N4" i="19" a="1"/>
  <c r="C24" i="19" a="1"/>
  <c r="E26" i="19" a="1"/>
  <c r="N8" i="19" a="1"/>
  <c r="B25" i="19" a="1"/>
  <c r="N12" i="19" a="1"/>
  <c r="B23" i="19" a="1"/>
  <c r="N10" i="19" a="1"/>
  <c r="C23" i="19" a="1"/>
  <c r="N6" i="19" a="1"/>
  <c r="N23" i="19" a="1"/>
  <c r="N27" i="19" a="1"/>
  <c r="N46" i="19" a="1"/>
  <c r="N41" i="19" a="1"/>
  <c r="D24" i="19" a="1"/>
  <c r="H23" i="19" a="1"/>
  <c r="F28" i="19" a="1"/>
  <c r="N25" i="19" a="1"/>
  <c r="B28" i="19" a="1"/>
  <c r="D26" i="19" a="1"/>
  <c r="E24" i="19" a="1"/>
  <c r="N13" i="19" a="1"/>
  <c r="E23" i="19" a="1"/>
  <c r="N48" i="19" a="1"/>
  <c r="N38" i="19" a="1"/>
  <c r="N50" i="19" a="1"/>
  <c r="N18" i="19" a="1"/>
  <c r="N49" i="19" a="1"/>
  <c r="N40" i="19" a="1"/>
  <c r="G25" i="19" a="1"/>
  <c r="C27" i="19" a="1"/>
  <c r="N26" i="19" a="1"/>
  <c r="N21" i="19" a="1"/>
  <c r="N39" i="19" a="1"/>
  <c r="B27" i="19" a="1"/>
  <c r="O27" i="19" a="1"/>
  <c r="N19" i="19" a="1"/>
  <c r="H26" i="19" a="1"/>
  <c r="G24" i="19" a="1"/>
  <c r="N35" i="19" a="1"/>
  <c r="N28" i="19" a="1"/>
  <c r="F25" i="19" a="1"/>
  <c r="E27" i="19" a="1"/>
  <c r="N22" i="19" a="1"/>
  <c r="N33" i="19" a="1"/>
  <c r="G26" i="19" a="1"/>
  <c r="N5" i="19" a="1"/>
  <c r="D23" i="19" a="1"/>
  <c r="F27" i="19" a="1"/>
  <c r="N15" i="19" a="1"/>
  <c r="N20" i="19" a="1"/>
  <c r="N32" i="19" a="1"/>
  <c r="H27" i="19" a="1"/>
  <c r="N17" i="19" a="1"/>
  <c r="F26" i="19" a="1"/>
  <c r="F24" i="19" a="1"/>
  <c r="N30" i="19" a="1"/>
  <c r="H24" i="19" a="1"/>
  <c r="N44" i="19" a="1"/>
  <c r="N45" i="19" a="1"/>
  <c r="G23" i="19" a="1"/>
  <c r="D28" i="19" a="1"/>
  <c r="N7" i="19" a="1"/>
  <c r="N36" i="19" a="1"/>
  <c r="N11" i="19" a="1"/>
  <c r="N51" i="19" a="1"/>
  <c r="C28" i="19" a="1"/>
  <c r="B24" i="19" a="1"/>
  <c r="C26" i="19" a="1"/>
  <c r="N42" i="19" a="1"/>
  <c r="E25" i="19" a="1"/>
  <c r="N14" i="19" a="1"/>
  <c r="N37" i="19" a="1"/>
  <c r="B26" i="19" a="1"/>
  <c r="E28" i="19" a="1"/>
  <c r="N9" i="19" a="1"/>
  <c r="N47" i="19" a="1"/>
  <c r="N16" i="19" a="1"/>
  <c r="N52" i="19" a="1"/>
  <c r="N34" i="19" a="1"/>
  <c r="N43" i="19" a="1"/>
  <c r="F23" i="19" a="1"/>
  <c r="G28" i="19" a="1"/>
  <c r="N31" i="19" a="1"/>
  <c r="C27" i="19" l="1"/>
  <c r="G23" i="19"/>
  <c r="E25" i="19"/>
  <c r="C24" i="19"/>
  <c r="H25" i="19"/>
  <c r="F27" i="19"/>
  <c r="B24" i="19"/>
  <c r="G25" i="19"/>
  <c r="E27" i="19"/>
  <c r="E24" i="19"/>
  <c r="C26" i="19"/>
  <c r="H27" i="19"/>
  <c r="D24" i="19"/>
  <c r="B26" i="19"/>
  <c r="G27" i="19"/>
  <c r="B23" i="19"/>
  <c r="G24" i="19"/>
  <c r="E26" i="19"/>
  <c r="C28" i="19"/>
  <c r="F24" i="19"/>
  <c r="D26" i="19"/>
  <c r="B28" i="19"/>
  <c r="D23" i="19"/>
  <c r="B25" i="19"/>
  <c r="G26" i="19"/>
  <c r="E28" i="19"/>
  <c r="C23" i="19"/>
  <c r="H24" i="19"/>
  <c r="F26" i="19"/>
  <c r="D28" i="19"/>
  <c r="F23" i="19"/>
  <c r="D25" i="19"/>
  <c r="B27" i="19"/>
  <c r="G28" i="19"/>
  <c r="E23" i="19"/>
  <c r="C25" i="19"/>
  <c r="H26" i="19"/>
  <c r="F28" i="19"/>
  <c r="H23" i="19"/>
  <c r="F25" i="19"/>
  <c r="D27" i="19"/>
  <c r="N42" i="19"/>
  <c r="N22" i="19"/>
  <c r="N28" i="19"/>
  <c r="N26" i="19"/>
  <c r="N30" i="19"/>
  <c r="N50" i="19"/>
  <c r="N47" i="19"/>
  <c r="N44" i="19"/>
  <c r="N16" i="19"/>
  <c r="N6" i="19"/>
  <c r="N38" i="19"/>
  <c r="N46" i="19"/>
  <c r="N41" i="19"/>
  <c r="N31" i="19"/>
  <c r="N36" i="19"/>
  <c r="N19" i="19"/>
  <c r="N34" i="19"/>
  <c r="N29" i="19"/>
  <c r="N9" i="19"/>
  <c r="N33" i="19"/>
  <c r="N13" i="19"/>
  <c r="N12" i="19"/>
  <c r="N5" i="19"/>
  <c r="N8" i="19"/>
  <c r="N18" i="19"/>
  <c r="N17" i="19"/>
  <c r="N35" i="19"/>
  <c r="N4" i="19"/>
  <c r="K4" i="19" s="1"/>
  <c r="N48" i="19"/>
  <c r="N24" i="19"/>
  <c r="N21" i="19"/>
  <c r="N37" i="19"/>
  <c r="N14" i="19"/>
  <c r="N20" i="19"/>
  <c r="N43" i="19"/>
  <c r="N51" i="19"/>
  <c r="N52" i="19"/>
  <c r="N27" i="19"/>
  <c r="N7" i="19"/>
  <c r="N49" i="19"/>
  <c r="N32" i="19"/>
  <c r="N11" i="19"/>
  <c r="N15" i="19"/>
  <c r="N39" i="19"/>
  <c r="N40" i="19"/>
  <c r="N25" i="19"/>
  <c r="N10" i="19"/>
  <c r="N23" i="19"/>
  <c r="N45" i="19"/>
  <c r="B31" i="19"/>
  <c r="O27" i="19"/>
  <c r="P36" i="19" a="1"/>
  <c r="O16" i="19" a="1"/>
  <c r="O35" i="19" a="1"/>
  <c r="P30" i="19" a="1"/>
  <c r="O9" i="19" a="1"/>
  <c r="O17" i="19" a="1"/>
  <c r="O4" i="19" a="1"/>
  <c r="O48" i="19" a="1"/>
  <c r="P51" i="19" a="1"/>
  <c r="P12" i="19" a="1"/>
  <c r="O39" i="19" a="1"/>
  <c r="O36" i="19" a="1"/>
  <c r="P50" i="19" a="1"/>
  <c r="P29" i="19" a="1"/>
  <c r="O40" i="19" a="1"/>
  <c r="O23" i="19" a="1"/>
  <c r="P14" i="19" a="1"/>
  <c r="P38" i="19" a="1"/>
  <c r="P41" i="19" a="1"/>
  <c r="O5" i="19" a="1"/>
  <c r="P8" i="19" a="1"/>
  <c r="P19" i="19" a="1"/>
  <c r="P21" i="19" a="1"/>
  <c r="P27" i="19" a="1"/>
  <c r="P26" i="19" a="1"/>
  <c r="O46" i="19" a="1"/>
  <c r="O42" i="19" a="1"/>
  <c r="P13" i="19" a="1"/>
  <c r="P20" i="19" a="1"/>
  <c r="O13" i="19" a="1"/>
  <c r="O29" i="19" a="1"/>
  <c r="P18" i="19" a="1"/>
  <c r="P35" i="19" a="1"/>
  <c r="O24" i="19" a="1"/>
  <c r="O22" i="19" a="1"/>
  <c r="O44" i="19" a="1"/>
  <c r="P22" i="19" a="1"/>
  <c r="O26" i="19" a="1"/>
  <c r="O12" i="19" a="1"/>
  <c r="O47" i="19" a="1"/>
  <c r="P44" i="19" a="1"/>
  <c r="O28" i="19" a="1"/>
  <c r="P17" i="19" a="1"/>
  <c r="P25" i="19" a="1"/>
  <c r="O6" i="19" a="1"/>
  <c r="P10" i="19" a="1"/>
  <c r="O31" i="19" a="1"/>
  <c r="P24" i="19" a="1"/>
  <c r="P32" i="19" a="1"/>
  <c r="P42" i="19" a="1"/>
  <c r="O21" i="19" a="1"/>
  <c r="O19" i="19" a="1"/>
  <c r="O34" i="19" a="1"/>
  <c r="P34" i="19" a="1"/>
  <c r="O10" i="19" a="1"/>
  <c r="P40" i="19" a="1"/>
  <c r="P23" i="19" a="1"/>
  <c r="O8" i="19" a="1"/>
  <c r="P49" i="19" a="1"/>
  <c r="P11" i="19" a="1"/>
  <c r="O7" i="19" a="1"/>
  <c r="O50" i="19" a="1"/>
  <c r="P47" i="19" a="1"/>
  <c r="P16" i="19" a="1"/>
  <c r="O33" i="19" a="1"/>
  <c r="P5" i="19" a="1"/>
  <c r="O14" i="19" a="1"/>
  <c r="O52" i="19" a="1"/>
  <c r="P28" i="19" a="1"/>
  <c r="O30" i="19" a="1"/>
  <c r="P31" i="19" a="1"/>
  <c r="P6" i="19" a="1"/>
  <c r="O41" i="19" a="1"/>
  <c r="P15" i="19" a="1"/>
  <c r="P39" i="19" a="1"/>
  <c r="P46" i="19" a="1"/>
  <c r="O32" i="19" a="1"/>
  <c r="O45" i="19" a="1"/>
  <c r="P48" i="19" a="1"/>
  <c r="P45" i="19" a="1"/>
  <c r="O25" i="19" a="1"/>
  <c r="O49" i="19" a="1"/>
  <c r="O20" i="19" a="1"/>
  <c r="O11" i="19" a="1"/>
  <c r="O43" i="19" a="1"/>
  <c r="O38" i="19" a="1"/>
  <c r="P33" i="19" a="1"/>
  <c r="P52" i="19" a="1"/>
  <c r="P9" i="19" a="1"/>
  <c r="P4" i="19" a="1"/>
  <c r="P7" i="19" a="1"/>
  <c r="O37" i="19" a="1"/>
  <c r="O15" i="19" a="1"/>
  <c r="P43" i="19" a="1"/>
  <c r="P37" i="19" a="1"/>
  <c r="O51" i="19" a="1"/>
  <c r="O18" i="19" a="1"/>
  <c r="P7" i="19" l="1"/>
  <c r="M7" i="19" s="1"/>
  <c r="P36" i="19"/>
  <c r="M36" i="19" s="1"/>
  <c r="P24" i="19"/>
  <c r="M24" i="19" s="1"/>
  <c r="O50" i="19"/>
  <c r="L50" i="19" s="1"/>
  <c r="O5" i="19"/>
  <c r="L5" i="19" s="1"/>
  <c r="O35" i="19"/>
  <c r="L35" i="19" s="1"/>
  <c r="O13" i="19"/>
  <c r="L13" i="19" s="1"/>
  <c r="O17" i="19"/>
  <c r="L17" i="19" s="1"/>
  <c r="O18" i="19"/>
  <c r="L18" i="19" s="1"/>
  <c r="P33" i="19"/>
  <c r="M33" i="19" s="1"/>
  <c r="O8" i="19"/>
  <c r="L8" i="19" s="1"/>
  <c r="O20" i="19"/>
  <c r="L20" i="19" s="1"/>
  <c r="O45" i="19"/>
  <c r="L45" i="19" s="1"/>
  <c r="O40" i="19"/>
  <c r="L40" i="19" s="1"/>
  <c r="O43" i="19"/>
  <c r="L43" i="19" s="1"/>
  <c r="O14" i="19"/>
  <c r="L14" i="19" s="1"/>
  <c r="O4" i="19"/>
  <c r="L4" i="19" s="1"/>
  <c r="O19" i="19"/>
  <c r="L19" i="19" s="1"/>
  <c r="O47" i="19"/>
  <c r="L47" i="19" s="1"/>
  <c r="O16" i="19"/>
  <c r="L16" i="19" s="1"/>
  <c r="O42" i="19"/>
  <c r="L42" i="19" s="1"/>
  <c r="P39" i="19"/>
  <c r="M39" i="19" s="1"/>
  <c r="P15" i="19"/>
  <c r="M15" i="19" s="1"/>
  <c r="P43" i="19"/>
  <c r="M43" i="19" s="1"/>
  <c r="P9" i="19"/>
  <c r="M9" i="19" s="1"/>
  <c r="O26" i="19"/>
  <c r="L26" i="19" s="1"/>
  <c r="O29" i="19"/>
  <c r="L29" i="19" s="1"/>
  <c r="O32" i="19"/>
  <c r="L32" i="19" s="1"/>
  <c r="O49" i="19"/>
  <c r="L49" i="19" s="1"/>
  <c r="O46" i="19"/>
  <c r="L46" i="19" s="1"/>
  <c r="O22" i="19"/>
  <c r="L22" i="19" s="1"/>
  <c r="O34" i="19"/>
  <c r="L34" i="19" s="1"/>
  <c r="O31" i="19"/>
  <c r="L31" i="19" s="1"/>
  <c r="O24" i="19"/>
  <c r="L24" i="19" s="1"/>
  <c r="P48" i="19"/>
  <c r="M48" i="19" s="1"/>
  <c r="O25" i="19"/>
  <c r="L25" i="19" s="1"/>
  <c r="O30" i="19"/>
  <c r="L30" i="19" s="1"/>
  <c r="O21" i="19"/>
  <c r="L21" i="19" s="1"/>
  <c r="O44" i="19"/>
  <c r="L44" i="19" s="1"/>
  <c r="O33" i="19"/>
  <c r="L33" i="19" s="1"/>
  <c r="O7" i="19"/>
  <c r="L7" i="19" s="1"/>
  <c r="O38" i="19"/>
  <c r="L38" i="19" s="1"/>
  <c r="O15" i="19"/>
  <c r="L15" i="19" s="1"/>
  <c r="O37" i="19"/>
  <c r="L37" i="19" s="1"/>
  <c r="O23" i="19"/>
  <c r="L23" i="19" s="1"/>
  <c r="O39" i="19"/>
  <c r="L39" i="19" s="1"/>
  <c r="O6" i="19"/>
  <c r="L6" i="19" s="1"/>
  <c r="O10" i="19"/>
  <c r="L10" i="19" s="1"/>
  <c r="O28" i="19"/>
  <c r="L28" i="19" s="1"/>
  <c r="O36" i="19"/>
  <c r="L36" i="19" s="1"/>
  <c r="O51" i="19"/>
  <c r="L51" i="19" s="1"/>
  <c r="O52" i="19"/>
  <c r="L52" i="19" s="1"/>
  <c r="O12" i="19"/>
  <c r="L12" i="19" s="1"/>
  <c r="O48" i="19"/>
  <c r="L48" i="19" s="1"/>
  <c r="P35" i="19"/>
  <c r="M35" i="19" s="1"/>
  <c r="O9" i="19"/>
  <c r="L9" i="19" s="1"/>
  <c r="O41" i="19"/>
  <c r="L41" i="19" s="1"/>
  <c r="O11" i="19"/>
  <c r="L11" i="19" s="1"/>
  <c r="P29" i="19"/>
  <c r="M29" i="19" s="1"/>
  <c r="P40" i="19"/>
  <c r="M40" i="19" s="1"/>
  <c r="P50" i="19"/>
  <c r="M50" i="19" s="1"/>
  <c r="P42" i="19"/>
  <c r="M42" i="19" s="1"/>
  <c r="P45" i="19"/>
  <c r="M45" i="19" s="1"/>
  <c r="P14" i="19"/>
  <c r="M14" i="19" s="1"/>
  <c r="P52" i="19"/>
  <c r="M52" i="19" s="1"/>
  <c r="P27" i="19"/>
  <c r="M27" i="19" s="1"/>
  <c r="P21" i="19"/>
  <c r="M21" i="19" s="1"/>
  <c r="P37" i="19"/>
  <c r="M37" i="19" s="1"/>
  <c r="P44" i="19"/>
  <c r="M44" i="19" s="1"/>
  <c r="P12" i="19"/>
  <c r="M12" i="19" s="1"/>
  <c r="P25" i="19"/>
  <c r="M25" i="19" s="1"/>
  <c r="P17" i="19"/>
  <c r="M17" i="19" s="1"/>
  <c r="P34" i="19"/>
  <c r="M34" i="19" s="1"/>
  <c r="P18" i="19"/>
  <c r="M18" i="19" s="1"/>
  <c r="P26" i="19"/>
  <c r="M26" i="19" s="1"/>
  <c r="P20" i="19"/>
  <c r="M20" i="19" s="1"/>
  <c r="P8" i="19"/>
  <c r="M8" i="19" s="1"/>
  <c r="P32" i="19"/>
  <c r="M32" i="19" s="1"/>
  <c r="P19" i="19"/>
  <c r="M19" i="19" s="1"/>
  <c r="P30" i="19"/>
  <c r="M30" i="19" s="1"/>
  <c r="P23" i="19"/>
  <c r="M23" i="19" s="1"/>
  <c r="P6" i="19"/>
  <c r="M6" i="19" s="1"/>
  <c r="P31" i="19"/>
  <c r="M31" i="19" s="1"/>
  <c r="P41" i="19"/>
  <c r="M41" i="19" s="1"/>
  <c r="P38" i="19"/>
  <c r="M38" i="19" s="1"/>
  <c r="P5" i="19"/>
  <c r="M5" i="19" s="1"/>
  <c r="P16" i="19"/>
  <c r="M16" i="19" s="1"/>
  <c r="P22" i="19"/>
  <c r="M22" i="19" s="1"/>
  <c r="P51" i="19"/>
  <c r="M51" i="19" s="1"/>
  <c r="P13" i="19"/>
  <c r="M13" i="19" s="1"/>
  <c r="P47" i="19"/>
  <c r="M47" i="19" s="1"/>
  <c r="P11" i="19"/>
  <c r="M11" i="19" s="1"/>
  <c r="P4" i="19"/>
  <c r="M4" i="19" s="1"/>
  <c r="P46" i="19"/>
  <c r="M46" i="19" s="1"/>
  <c r="P10" i="19"/>
  <c r="M10" i="19" s="1"/>
  <c r="P28" i="19"/>
  <c r="M28" i="19" s="1"/>
  <c r="P49" i="19"/>
  <c r="M49" i="19" s="1"/>
  <c r="K14" i="19"/>
  <c r="L27" i="19"/>
  <c r="K49" i="19"/>
  <c r="K26" i="19"/>
  <c r="K7" i="19"/>
  <c r="K21" i="19"/>
  <c r="K17" i="19"/>
  <c r="K42" i="19"/>
  <c r="K16" i="19"/>
  <c r="K32" i="19"/>
  <c r="K20" i="19"/>
  <c r="K46" i="19"/>
  <c r="K31" i="19"/>
  <c r="K6" i="19"/>
  <c r="K38" i="19"/>
  <c r="K11" i="19"/>
  <c r="K25" i="19"/>
  <c r="K24" i="19"/>
  <c r="K19" i="19"/>
  <c r="K35" i="19"/>
  <c r="K22" i="19"/>
  <c r="K48" i="19"/>
  <c r="K5" i="19"/>
  <c r="K36" i="19"/>
  <c r="K23" i="19"/>
  <c r="K34" i="19"/>
  <c r="K29" i="19"/>
  <c r="K47" i="19"/>
  <c r="K18" i="19"/>
  <c r="K41" i="19"/>
  <c r="K52" i="19"/>
  <c r="K9" i="19"/>
  <c r="K50" i="19"/>
  <c r="K28" i="19"/>
  <c r="K37" i="19"/>
  <c r="K33" i="19"/>
  <c r="K13" i="19"/>
  <c r="K27" i="19"/>
  <c r="K12" i="19"/>
  <c r="K30" i="19"/>
  <c r="K40" i="19"/>
  <c r="K15" i="19"/>
  <c r="K8" i="19"/>
  <c r="K39" i="19"/>
  <c r="K10" i="19"/>
  <c r="K51" i="19"/>
  <c r="K43" i="19"/>
  <c r="K45" i="19"/>
  <c r="K44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ARP</author>
    <author>Clases Excel</author>
  </authors>
  <commentList>
    <comment ref="A45" authorId="0" shapeId="0" xr:uid="{00000000-0006-0000-1300-000001000000}">
      <text>
        <r>
          <rPr>
            <b/>
            <sz val="8"/>
            <color rgb="FF333333"/>
            <rFont val="Tahoma"/>
            <family val="2"/>
          </rPr>
          <t>Totales del mes</t>
        </r>
      </text>
    </comment>
    <comment ref="A46" authorId="0" shapeId="0" xr:uid="{00000000-0006-0000-1300-000002000000}">
      <text>
        <r>
          <rPr>
            <b/>
            <sz val="8"/>
            <color rgb="FF333333"/>
            <rFont val="Tahoma"/>
            <family val="2"/>
          </rPr>
          <t>Media diaria del mes</t>
        </r>
      </text>
    </comment>
    <comment ref="A47" authorId="1" shapeId="0" xr:uid="{00000000-0006-0000-1300-000003000000}">
      <text>
        <r>
          <rPr>
            <b/>
            <sz val="8"/>
            <color rgb="FF333333"/>
            <rFont val="Tahoma"/>
            <family val="2"/>
          </rPr>
          <t>Cantidad de registros del mes</t>
        </r>
      </text>
    </comment>
    <comment ref="A48" authorId="0" shapeId="0" xr:uid="{00000000-0006-0000-1300-000004000000}">
      <text>
        <r>
          <rPr>
            <b/>
            <sz val="8"/>
            <color rgb="FF333333"/>
            <rFont val="Tahoma"/>
            <family val="2"/>
          </rPr>
          <t>Desviación típica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<sst xmlns="http://schemas.openxmlformats.org/spreadsheetml/2006/main" count="1389" uniqueCount="730">
  <si>
    <t>D</t>
  </si>
  <si>
    <t>L</t>
  </si>
  <si>
    <t>M</t>
  </si>
  <si>
    <t>J</t>
  </si>
  <si>
    <t>V</t>
  </si>
  <si>
    <t>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</si>
  <si>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</si>
  <si>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</si>
  <si>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</si>
  <si>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</si>
  <si>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</si>
  <si>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</si>
  <si>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</si>
  <si>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</si>
  <si>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</si>
  <si>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</si>
  <si>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</si>
  <si>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</si>
  <si>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Configuración</t>
  </si>
  <si>
    <t>Fecha</t>
  </si>
  <si>
    <t>Detalle</t>
  </si>
  <si>
    <t>Año Nuevo</t>
  </si>
  <si>
    <t>Navidad</t>
  </si>
  <si>
    <t/>
  </si>
  <si>
    <t>HOY</t>
  </si>
  <si>
    <t>MAÑANA</t>
  </si>
  <si>
    <t>Esta hoja detecta automáticamente la fecha del día</t>
  </si>
  <si>
    <t>Las modificaciones deben hacerse en la hoja del mes</t>
  </si>
  <si>
    <t>correspondiente.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</si>
  <si>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</si>
  <si>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</si>
  <si>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</si>
  <si>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</si>
  <si>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</si>
  <si>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</si>
  <si>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</si>
  <si>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</si>
  <si>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</si>
  <si>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</si>
  <si>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</si>
  <si>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</si>
  <si>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¿Tienes una consulta o comentario?</t>
  </si>
  <si>
    <t>Lun</t>
  </si>
  <si>
    <t>Mié</t>
  </si>
  <si>
    <t>Jue</t>
  </si>
  <si>
    <t>Vie</t>
  </si>
  <si>
    <t>Sáb</t>
  </si>
  <si>
    <t>Dom</t>
  </si>
  <si>
    <t>Total</t>
  </si>
  <si>
    <t>Media</t>
  </si>
  <si>
    <t>Desv.</t>
  </si>
  <si>
    <t>Cta.</t>
  </si>
  <si>
    <t>Mes</t>
  </si>
  <si>
    <t>TOTAL</t>
  </si>
  <si>
    <t>PROMEDIO</t>
  </si>
  <si>
    <t>DESV.EST.</t>
  </si>
  <si>
    <t>Notas generales</t>
  </si>
  <si>
    <t>Notas generales de enero</t>
  </si>
  <si>
    <t>Notas generales de febrero</t>
  </si>
  <si>
    <t>Notas generales de marzo</t>
  </si>
  <si>
    <t>Notas generales de abril</t>
  </si>
  <si>
    <t>Notas generales de mayo</t>
  </si>
  <si>
    <t>Notas generales de junio</t>
  </si>
  <si>
    <t>Notas generales de julio</t>
  </si>
  <si>
    <t>Notas generales de agosto</t>
  </si>
  <si>
    <t>Notas generales de septiembre</t>
  </si>
  <si>
    <t>Notas generales de octubre</t>
  </si>
  <si>
    <t>Notas generales de noviembre</t>
  </si>
  <si>
    <t>Notas generales de diciembre</t>
  </si>
  <si>
    <t>Agendar asunto en:</t>
  </si>
  <si>
    <t>Ir a:</t>
  </si>
  <si>
    <t>Calend. Lineal</t>
  </si>
  <si>
    <t>Calend. Contable</t>
  </si>
  <si>
    <t>PASADO MAÑANA</t>
  </si>
  <si>
    <t>Términos y condiciones</t>
  </si>
  <si>
    <t>Todas las marcas mencionadas en este</t>
  </si>
  <si>
    <t>libro son propiedad exclusiva de sus</t>
  </si>
  <si>
    <t>respectivos dueños.</t>
  </si>
  <si>
    <t>TODOS LOS DERECHOS RESERVADOS - ALL RIGHTS RESERVED.</t>
  </si>
  <si>
    <t>fecha correspondiente.</t>
  </si>
  <si>
    <t>todos los calendarios de este libro.</t>
  </si>
  <si>
    <t>Aquí puedes establecer los días que quieras destacar en</t>
  </si>
  <si>
    <t>Solo tienes que agregar el detalle del día a destacar, en su</t>
  </si>
  <si>
    <t>K</t>
  </si>
  <si>
    <t>N</t>
  </si>
  <si>
    <t>O</t>
  </si>
  <si>
    <t>P</t>
  </si>
  <si>
    <t>Q</t>
  </si>
  <si>
    <t>R</t>
  </si>
  <si>
    <t>T</t>
  </si>
  <si>
    <t>U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</si>
  <si>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</si>
  <si>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</si>
  <si>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</si>
  <si>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</si>
  <si>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</si>
  <si>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</si>
  <si>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</si>
  <si>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</si>
  <si>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</si>
  <si>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</si>
  <si>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</si>
  <si>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</si>
  <si>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</si>
  <si>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</si>
  <si>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</si>
  <si>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</si>
  <si>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</si>
  <si>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</si>
  <si>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</si>
  <si>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Saldo</t>
  </si>
  <si>
    <t>Calend. Anual</t>
  </si>
  <si>
    <t>Los datos de esta hoja son de solo lectura.</t>
  </si>
  <si>
    <t>De forma predeterminada vienen destacados el 1 de enero</t>
  </si>
  <si>
    <t>(Año Nuevo) y el 25 de diciembre (Navidad).</t>
  </si>
  <si>
    <r>
      <rPr>
        <i/>
        <sz val="12"/>
        <color rgb="FF424242"/>
        <rFont val="Calibri"/>
        <family val="2"/>
        <scheme val="minor"/>
      </rPr>
      <t>Esta publicación contiene material protegido.</t>
    </r>
    <r>
      <rPr>
        <i/>
        <sz val="8"/>
        <color rgb="FF424242"/>
        <rFont val="Calibri"/>
        <family val="2"/>
        <scheme val="minor"/>
      </rPr>
      <t xml:space="preserve">
</t>
    </r>
    <r>
      <rPr>
        <i/>
        <sz val="11"/>
        <color rgb="FF424242"/>
        <rFont val="Calibri"/>
        <family val="2"/>
        <scheme val="minor"/>
      </rPr>
      <t>Queda expresamente prohibida su venta, alquiler y todo otro tipo de comercialización por parte de terceros, salvo autorización expresa de su autor.</t>
    </r>
    <r>
      <rPr>
        <i/>
        <sz val="8"/>
        <color rgb="FF424242"/>
        <rFont val="Calibri"/>
        <family val="2"/>
        <scheme val="minor"/>
      </rPr>
      <t xml:space="preserve">
</t>
    </r>
    <r>
      <rPr>
        <i/>
        <sz val="11"/>
        <color rgb="FF424242"/>
        <rFont val="Calibri"/>
        <family val="2"/>
        <scheme val="minor"/>
      </rPr>
      <t>El uso no autorizado de este documento o del material que en él se presenta, puede dar lugar a una reclamación por daños y perjuicios y/o a cualquier otra acción legal que Clases Excel estime conveniente para asegurar la defensa de sus derechos.</t>
    </r>
  </si>
  <si>
    <t>Sábado 1</t>
  </si>
  <si>
    <t>Domingo 2</t>
  </si>
  <si>
    <t>Lunes 3</t>
  </si>
  <si>
    <t>Martes 4</t>
  </si>
  <si>
    <t>Miércoles 5</t>
  </si>
  <si>
    <t>Jueves 6</t>
  </si>
  <si>
    <t>Viernes 7</t>
  </si>
  <si>
    <t>Sábado 8</t>
  </si>
  <si>
    <t>Domingo 9</t>
  </si>
  <si>
    <t>Lunes 10</t>
  </si>
  <si>
    <t>Martes 11</t>
  </si>
  <si>
    <t>Miércoles 12</t>
  </si>
  <si>
    <t>Jueves 13</t>
  </si>
  <si>
    <t>Viernes 14</t>
  </si>
  <si>
    <t>Sábado 15</t>
  </si>
  <si>
    <t>Domingo 16</t>
  </si>
  <si>
    <t>Lunes 17</t>
  </si>
  <si>
    <t>Martes 18</t>
  </si>
  <si>
    <t>Miércoles 19</t>
  </si>
  <si>
    <t>Jueves 20</t>
  </si>
  <si>
    <t>Viernes 21</t>
  </si>
  <si>
    <t>Sábado 22</t>
  </si>
  <si>
    <t>Domingo 23</t>
  </si>
  <si>
    <t>Lunes 24</t>
  </si>
  <si>
    <t>Martes 25</t>
  </si>
  <si>
    <t>Miércoles 26</t>
  </si>
  <si>
    <t>Jueves 27</t>
  </si>
  <si>
    <t>Viernes 28</t>
  </si>
  <si>
    <t>Sábado 29</t>
  </si>
  <si>
    <t>Domingo 30</t>
  </si>
  <si>
    <t>Semana: 1 /  Día del año: 3</t>
  </si>
  <si>
    <t>Semana: 1 /  Día del año: 4</t>
  </si>
  <si>
    <t>Semana: 1 /  Día del año: 5</t>
  </si>
  <si>
    <t>Semana: 2 /  Día del año: 10</t>
  </si>
  <si>
    <t>Semana: 2 /  Día del año: 11</t>
  </si>
  <si>
    <t>Semana: 2 /  Día del año: 12</t>
  </si>
  <si>
    <t>Semana: 3 /  Día del año: 17</t>
  </si>
  <si>
    <t>Semana: 3 /  Día del año: 18</t>
  </si>
  <si>
    <t>Semana: 3 /  Día del año: 19</t>
  </si>
  <si>
    <t>Semana: 4 /  Día del año: 24</t>
  </si>
  <si>
    <t>Semana: 4 /  Día del año: 25</t>
  </si>
  <si>
    <t>Semana: 4 /  Día del año: 26</t>
  </si>
  <si>
    <t>Semana: 5 /  Día del año: 31</t>
  </si>
  <si>
    <t>Jueves 1</t>
  </si>
  <si>
    <t>Viernes 2</t>
  </si>
  <si>
    <t>Sábado 3</t>
  </si>
  <si>
    <t>Domingo 4</t>
  </si>
  <si>
    <t>Lunes 5</t>
  </si>
  <si>
    <t>Martes 6</t>
  </si>
  <si>
    <t>Miércoles 7</t>
  </si>
  <si>
    <t>Jueves 8</t>
  </si>
  <si>
    <t>Viernes 9</t>
  </si>
  <si>
    <t>Sábado 10</t>
  </si>
  <si>
    <t>Domingo 11</t>
  </si>
  <si>
    <t>Lunes 12</t>
  </si>
  <si>
    <t>Martes 13</t>
  </si>
  <si>
    <t>Miércoles 14</t>
  </si>
  <si>
    <t>Jueves 15</t>
  </si>
  <si>
    <t>Viernes 16</t>
  </si>
  <si>
    <t>Sábado 17</t>
  </si>
  <si>
    <t>Domingo 18</t>
  </si>
  <si>
    <t>Lunes 19</t>
  </si>
  <si>
    <t>Martes 20</t>
  </si>
  <si>
    <t>Miércoles 21</t>
  </si>
  <si>
    <t>Jueves 22</t>
  </si>
  <si>
    <t>Viernes 23</t>
  </si>
  <si>
    <t>Sábado 24</t>
  </si>
  <si>
    <t>Domingo 25</t>
  </si>
  <si>
    <t>Lunes 26</t>
  </si>
  <si>
    <t>Martes 27</t>
  </si>
  <si>
    <t>Miércoles 28</t>
  </si>
  <si>
    <t>Jueves 29</t>
  </si>
  <si>
    <t>Viernes 30</t>
  </si>
  <si>
    <t>Semana: 49 /  Día del año: 339</t>
  </si>
  <si>
    <t>Semana: 49 /  Día del año: 340</t>
  </si>
  <si>
    <t>Semana: 49 /  Día del año: 341</t>
  </si>
  <si>
    <t>Semana: 50 /  Día del año: 346</t>
  </si>
  <si>
    <t>Semana: 50 /  Día del año: 347</t>
  </si>
  <si>
    <t>Semana: 50 /  Día del año: 348</t>
  </si>
  <si>
    <t>Semana: 51 /  Día del año: 353</t>
  </si>
  <si>
    <t>Semana: 51 /  Día del año: 354</t>
  </si>
  <si>
    <t>Semana: 51 /  Día del año: 355</t>
  </si>
  <si>
    <t>Semana: 52 /  Día del año: 360</t>
  </si>
  <si>
    <t>Semana: 52 /  Día del año: 361</t>
  </si>
  <si>
    <t>Semana: 52 /  Día del año: 362</t>
  </si>
  <si>
    <t>Martes 1</t>
  </si>
  <si>
    <t>Miércoles 2</t>
  </si>
  <si>
    <t>Jueves 3</t>
  </si>
  <si>
    <t>Viernes 4</t>
  </si>
  <si>
    <t>Sábado 5</t>
  </si>
  <si>
    <t>Domingo 6</t>
  </si>
  <si>
    <t>Lunes 7</t>
  </si>
  <si>
    <t>Martes 8</t>
  </si>
  <si>
    <t>Miércoles 9</t>
  </si>
  <si>
    <t>Jueves 10</t>
  </si>
  <si>
    <t>Viernes 11</t>
  </si>
  <si>
    <t>Sábado 12</t>
  </si>
  <si>
    <t>Domingo 13</t>
  </si>
  <si>
    <t>Lunes 14</t>
  </si>
  <si>
    <t>Martes 15</t>
  </si>
  <si>
    <t>Miércoles 16</t>
  </si>
  <si>
    <t>Jueves 17</t>
  </si>
  <si>
    <t>Viernes 18</t>
  </si>
  <si>
    <t>Sábado 19</t>
  </si>
  <si>
    <t>Domingo 20</t>
  </si>
  <si>
    <t>Lunes 21</t>
  </si>
  <si>
    <t>Martes 22</t>
  </si>
  <si>
    <t>Miércoles 23</t>
  </si>
  <si>
    <t>Jueves 24</t>
  </si>
  <si>
    <t>Viernes 25</t>
  </si>
  <si>
    <t>Sábado 26</t>
  </si>
  <si>
    <t>Domingo 27</t>
  </si>
  <si>
    <t>Lunes 28</t>
  </si>
  <si>
    <t>Martes 29</t>
  </si>
  <si>
    <t>Miércoles 30</t>
  </si>
  <si>
    <t>Semana: 44 /  Día del año: 305</t>
  </si>
  <si>
    <t>Semana: 44 /  Día del año: 306</t>
  </si>
  <si>
    <t>Semana: 45 /  Día del año: 311</t>
  </si>
  <si>
    <t>Semana: 45 /  Día del año: 312</t>
  </si>
  <si>
    <t>Semana: 45 /  Día del año: 313</t>
  </si>
  <si>
    <t>Semana: 46 /  Día del año: 318</t>
  </si>
  <si>
    <t>Semana: 46 /  Día del año: 319</t>
  </si>
  <si>
    <t>Semana: 46 /  Día del año: 320</t>
  </si>
  <si>
    <t>Semana: 47 /  Día del año: 325</t>
  </si>
  <si>
    <t>Semana: 47 /  Día del año: 326</t>
  </si>
  <si>
    <t>Semana: 47 /  Día del año: 327</t>
  </si>
  <si>
    <t>Semana: 48 /  Día del año: 332</t>
  </si>
  <si>
    <t>Semana: 48 /  Día del año: 333</t>
  </si>
  <si>
    <t>Semana: 48 /  Día del año: 334</t>
  </si>
  <si>
    <t>Semana: 40 /  Día del año: 276</t>
  </si>
  <si>
    <t>Semana: 40 /  Día del año: 277</t>
  </si>
  <si>
    <t>Semana: 40 /  Día del año: 278</t>
  </si>
  <si>
    <t>Semana: 41 /  Día del año: 283</t>
  </si>
  <si>
    <t>Semana: 41 /  Día del año: 284</t>
  </si>
  <si>
    <t>Semana: 41 /  Día del año: 285</t>
  </si>
  <si>
    <t>Semana: 42 /  Día del año: 290</t>
  </si>
  <si>
    <t>Semana: 42 /  Día del año: 291</t>
  </si>
  <si>
    <t>Semana: 42 /  Día del año: 292</t>
  </si>
  <si>
    <t>Semana: 43 /  Día del año: 297</t>
  </si>
  <si>
    <t>Semana: 43 /  Día del año: 298</t>
  </si>
  <si>
    <t>Semana: 43 /  Día del año: 299</t>
  </si>
  <si>
    <t>Semana: 44 /  Día del año: 304</t>
  </si>
  <si>
    <t>Semana: 36 /  Día del año: 248</t>
  </si>
  <si>
    <t>Semana: 36 /  Día del año: 249</t>
  </si>
  <si>
    <t>Semana: 36 /  Día del año: 250</t>
  </si>
  <si>
    <t>Semana: 37 /  Día del año: 255</t>
  </si>
  <si>
    <t>Semana: 37 /  Día del año: 256</t>
  </si>
  <si>
    <t>Semana: 37 /  Día del año: 257</t>
  </si>
  <si>
    <t>Semana: 38 /  Día del año: 262</t>
  </si>
  <si>
    <t>Semana: 38 /  Día del año: 263</t>
  </si>
  <si>
    <t>Semana: 38 /  Día del año: 264</t>
  </si>
  <si>
    <t>Semana: 39 /  Día del año: 269</t>
  </si>
  <si>
    <t>Semana: 39 /  Día del año: 270</t>
  </si>
  <si>
    <t>Semana: 39 /  Día del año: 271</t>
  </si>
  <si>
    <t>Lunes 1</t>
  </si>
  <si>
    <t>Martes 2</t>
  </si>
  <si>
    <t>Miércoles 3</t>
  </si>
  <si>
    <t>Jueves 4</t>
  </si>
  <si>
    <t>Viernes 5</t>
  </si>
  <si>
    <t>Sábado 6</t>
  </si>
  <si>
    <t>Domingo 7</t>
  </si>
  <si>
    <t>Lunes 8</t>
  </si>
  <si>
    <t>Martes 9</t>
  </si>
  <si>
    <t>Miércoles 10</t>
  </si>
  <si>
    <t>Jueves 11</t>
  </si>
  <si>
    <t>Viernes 12</t>
  </si>
  <si>
    <t>Sábado 13</t>
  </si>
  <si>
    <t>Domingo 14</t>
  </si>
  <si>
    <t>Lunes 15</t>
  </si>
  <si>
    <t>Martes 16</t>
  </si>
  <si>
    <t>Miércoles 17</t>
  </si>
  <si>
    <t>Jueves 18</t>
  </si>
  <si>
    <t>Viernes 19</t>
  </si>
  <si>
    <t>Sábado 20</t>
  </si>
  <si>
    <t>Domingo 21</t>
  </si>
  <si>
    <t>Lunes 22</t>
  </si>
  <si>
    <t>Martes 23</t>
  </si>
  <si>
    <t>Miércoles 24</t>
  </si>
  <si>
    <t>Jueves 25</t>
  </si>
  <si>
    <t>Viernes 26</t>
  </si>
  <si>
    <t>Sábado 27</t>
  </si>
  <si>
    <t>Domingo 28</t>
  </si>
  <si>
    <t>Lunes 29</t>
  </si>
  <si>
    <t>Martes 30</t>
  </si>
  <si>
    <t>Miércoles 31</t>
  </si>
  <si>
    <t>Semana: 31 /  Día del año: 213</t>
  </si>
  <si>
    <t>Semana: 31 /  Día del año: 214</t>
  </si>
  <si>
    <t>Semana: 31 /  Día del año: 215</t>
  </si>
  <si>
    <t>Semana: 32 /  Día del año: 220</t>
  </si>
  <si>
    <t>Semana: 32 /  Día del año: 221</t>
  </si>
  <si>
    <t>Semana: 32 /  Día del año: 222</t>
  </si>
  <si>
    <t>Semana: 33 /  Día del año: 227</t>
  </si>
  <si>
    <t>Semana: 33 /  Día del año: 228</t>
  </si>
  <si>
    <t>Semana: 33 /  Día del año: 229</t>
  </si>
  <si>
    <t>Semana: 34 /  Día del año: 234</t>
  </si>
  <si>
    <t>Semana: 34 /  Día del año: 235</t>
  </si>
  <si>
    <t>Semana: 34 /  Día del año: 236</t>
  </si>
  <si>
    <t>Semana: 35 /  Día del año: 241</t>
  </si>
  <si>
    <t>Semana: 35 /  Día del año: 242</t>
  </si>
  <si>
    <t>Semana: 35 /  Día del año: 243</t>
  </si>
  <si>
    <t>Viernes 1</t>
  </si>
  <si>
    <t>Sábado 2</t>
  </si>
  <si>
    <t>Domingo 3</t>
  </si>
  <si>
    <t>Lunes 4</t>
  </si>
  <si>
    <t>Martes 5</t>
  </si>
  <si>
    <t>Miércoles 6</t>
  </si>
  <si>
    <t>Jueves 7</t>
  </si>
  <si>
    <t>Viernes 8</t>
  </si>
  <si>
    <t>Sábado 9</t>
  </si>
  <si>
    <t>Domingo 10</t>
  </si>
  <si>
    <t>Lunes 11</t>
  </si>
  <si>
    <t>Martes 12</t>
  </si>
  <si>
    <t>Miércoles 13</t>
  </si>
  <si>
    <t>Jueves 14</t>
  </si>
  <si>
    <t>Viernes 15</t>
  </si>
  <si>
    <t>Sábado 16</t>
  </si>
  <si>
    <t>Domingo 17</t>
  </si>
  <si>
    <t>Lunes 18</t>
  </si>
  <si>
    <t>Martes 19</t>
  </si>
  <si>
    <t>Miércoles 20</t>
  </si>
  <si>
    <t>Jueves 21</t>
  </si>
  <si>
    <t>Viernes 22</t>
  </si>
  <si>
    <t>Sábado 23</t>
  </si>
  <si>
    <t>Domingo 24</t>
  </si>
  <si>
    <t>Lunes 25</t>
  </si>
  <si>
    <t>Martes 26</t>
  </si>
  <si>
    <t>Miércoles 27</t>
  </si>
  <si>
    <t>Jueves 28</t>
  </si>
  <si>
    <t>Viernes 29</t>
  </si>
  <si>
    <t>Sábado 30</t>
  </si>
  <si>
    <t>Domingo 31</t>
  </si>
  <si>
    <t>Semana: 27 /  Día del año: 185</t>
  </si>
  <si>
    <t>Semana: 27 /  Día del año: 186</t>
  </si>
  <si>
    <t>Semana: 27 /  Día del año: 187</t>
  </si>
  <si>
    <t>Semana: 28 /  Día del año: 192</t>
  </si>
  <si>
    <t>Semana: 28 /  Día del año: 193</t>
  </si>
  <si>
    <t>Semana: 28 /  Día del año: 194</t>
  </si>
  <si>
    <t>Semana: 29 /  Día del año: 199</t>
  </si>
  <si>
    <t>Semana: 29 /  Día del año: 200</t>
  </si>
  <si>
    <t>Semana: 29 /  Día del año: 201</t>
  </si>
  <si>
    <t>Semana: 30 /  Día del año: 206</t>
  </si>
  <si>
    <t>Semana: 30 /  Día del año: 207</t>
  </si>
  <si>
    <t>Semana: 30 /  Día del año: 208</t>
  </si>
  <si>
    <t>Miércoles 1</t>
  </si>
  <si>
    <t>Jueves 2</t>
  </si>
  <si>
    <t>Viernes 3</t>
  </si>
  <si>
    <t>Sábado 4</t>
  </si>
  <si>
    <t>Domingo 5</t>
  </si>
  <si>
    <t>Lunes 6</t>
  </si>
  <si>
    <t>Martes 7</t>
  </si>
  <si>
    <t>Miércoles 8</t>
  </si>
  <si>
    <t>Jueves 9</t>
  </si>
  <si>
    <t>Viernes 10</t>
  </si>
  <si>
    <t>Sábado 11</t>
  </si>
  <si>
    <t>Domingo 12</t>
  </si>
  <si>
    <t>Lunes 13</t>
  </si>
  <si>
    <t>Martes 14</t>
  </si>
  <si>
    <t>Miércoles 15</t>
  </si>
  <si>
    <t>Jueves 16</t>
  </si>
  <si>
    <t>Viernes 17</t>
  </si>
  <si>
    <t>Sábado 18</t>
  </si>
  <si>
    <t>Domingo 19</t>
  </si>
  <si>
    <t>Lunes 20</t>
  </si>
  <si>
    <t>Martes 21</t>
  </si>
  <si>
    <t>Miércoles 22</t>
  </si>
  <si>
    <t>Jueves 23</t>
  </si>
  <si>
    <t>Viernes 24</t>
  </si>
  <si>
    <t>Sábado 25</t>
  </si>
  <si>
    <t>Domingo 26</t>
  </si>
  <si>
    <t>Lunes 27</t>
  </si>
  <si>
    <t>Martes 28</t>
  </si>
  <si>
    <t>Miércoles 29</t>
  </si>
  <si>
    <t>Jueves 30</t>
  </si>
  <si>
    <t>Semana: 22 /  Día del año: 152</t>
  </si>
  <si>
    <t>Semana: 23 /  Día del año: 157</t>
  </si>
  <si>
    <t>Semana: 23 /  Día del año: 158</t>
  </si>
  <si>
    <t>Semana: 23 /  Día del año: 159</t>
  </si>
  <si>
    <t>Semana: 24 /  Día del año: 164</t>
  </si>
  <si>
    <t>Semana: 24 /  Día del año: 165</t>
  </si>
  <si>
    <t>Semana: 24 /  Día del año: 166</t>
  </si>
  <si>
    <t>Semana: 25 /  Día del año: 171</t>
  </si>
  <si>
    <t>Semana: 25 /  Día del año: 172</t>
  </si>
  <si>
    <t>Semana: 25 /  Día del año: 173</t>
  </si>
  <si>
    <t>Semana: 26 /  Día del año: 178</t>
  </si>
  <si>
    <t>Semana: 26 /  Día del año: 179</t>
  </si>
  <si>
    <t>Semana: 26 /  Día del año: 180</t>
  </si>
  <si>
    <t>Domingo 1</t>
  </si>
  <si>
    <t>Lunes 2</t>
  </si>
  <si>
    <t>Martes 3</t>
  </si>
  <si>
    <t>Miércoles 4</t>
  </si>
  <si>
    <t>Jueves 5</t>
  </si>
  <si>
    <t>Viernes 6</t>
  </si>
  <si>
    <t>Sábado 7</t>
  </si>
  <si>
    <t>Domingo 8</t>
  </si>
  <si>
    <t>Lunes 9</t>
  </si>
  <si>
    <t>Martes 10</t>
  </si>
  <si>
    <t>Miércoles 11</t>
  </si>
  <si>
    <t>Jueves 12</t>
  </si>
  <si>
    <t>Viernes 13</t>
  </si>
  <si>
    <t>Sábado 14</t>
  </si>
  <si>
    <t>Domingo 15</t>
  </si>
  <si>
    <t>Lunes 16</t>
  </si>
  <si>
    <t>Martes 17</t>
  </si>
  <si>
    <t>Miércoles 18</t>
  </si>
  <si>
    <t>Jueves 19</t>
  </si>
  <si>
    <t>Viernes 20</t>
  </si>
  <si>
    <t>Sábado 21</t>
  </si>
  <si>
    <t>Domingo 22</t>
  </si>
  <si>
    <t>Lunes 23</t>
  </si>
  <si>
    <t>Martes 24</t>
  </si>
  <si>
    <t>Miércoles 25</t>
  </si>
  <si>
    <t>Jueves 26</t>
  </si>
  <si>
    <t>Viernes 27</t>
  </si>
  <si>
    <t>Sábado 28</t>
  </si>
  <si>
    <t>Domingo 29</t>
  </si>
  <si>
    <t>Lunes 30</t>
  </si>
  <si>
    <t>Semana: 18 /  Día del año: 122</t>
  </si>
  <si>
    <t>Semana: 18 /  Día del año: 123</t>
  </si>
  <si>
    <t>Semana: 18 /  Día del año: 124</t>
  </si>
  <si>
    <t>Semana: 19 /  Día del año: 129</t>
  </si>
  <si>
    <t>Semana: 19 /  Día del año: 130</t>
  </si>
  <si>
    <t>Semana: 19 /  Día del año: 131</t>
  </si>
  <si>
    <t>Semana: 20 /  Día del año: 136</t>
  </si>
  <si>
    <t>Semana: 20 /  Día del año: 137</t>
  </si>
  <si>
    <t>Semana: 20 /  Día del año: 138</t>
  </si>
  <si>
    <t>Semana: 21 /  Día del año: 143</t>
  </si>
  <si>
    <t>Semana: 21 /  Día del año: 144</t>
  </si>
  <si>
    <t>Semana: 21 /  Día del año: 145</t>
  </si>
  <si>
    <t>Semana: 22 /  Día del año: 150</t>
  </si>
  <si>
    <t>Semana: 22 /  Día del año: 151</t>
  </si>
  <si>
    <t>Semana: 14 /  Día del año: 94</t>
  </si>
  <si>
    <t>Semana: 14 /  Día del año: 95</t>
  </si>
  <si>
    <t>Semana: 14 /  Día del año: 96</t>
  </si>
  <si>
    <t>Semana: 15 /  Día del año: 101</t>
  </si>
  <si>
    <t>Semana: 15 /  Día del año: 102</t>
  </si>
  <si>
    <t>Semana: 15 /  Día del año: 103</t>
  </si>
  <si>
    <t>Semana: 16 /  Día del año: 108</t>
  </si>
  <si>
    <t>Semana: 16 /  Día del año: 109</t>
  </si>
  <si>
    <t>Semana: 16 /  Día del año: 110</t>
  </si>
  <si>
    <t>Semana: 17 /  Día del año: 115</t>
  </si>
  <si>
    <t>Semana: 17 /  Día del año: 116</t>
  </si>
  <si>
    <t>Semana: 17 /  Día del año: 117</t>
  </si>
  <si>
    <t>Jueves 31</t>
  </si>
  <si>
    <t>Semana: 9 /  Día del año: 60</t>
  </si>
  <si>
    <t>Semana: 9 /  Día del año: 61</t>
  </si>
  <si>
    <t>Semana: 10 /  Día del año: 66</t>
  </si>
  <si>
    <t>Semana: 10 /  Día del año: 67</t>
  </si>
  <si>
    <t>Semana: 10 /  Día del año: 68</t>
  </si>
  <si>
    <t>Semana: 11 /  Día del año: 73</t>
  </si>
  <si>
    <t>Semana: 11 /  Día del año: 74</t>
  </si>
  <si>
    <t>Semana: 11 /  Día del año: 75</t>
  </si>
  <si>
    <t>Semana: 12 /  Día del año: 80</t>
  </si>
  <si>
    <t>Semana: 12 /  Día del año: 81</t>
  </si>
  <si>
    <t>Semana: 12 /  Día del año: 82</t>
  </si>
  <si>
    <t>Semana: 13 /  Día del año: 87</t>
  </si>
  <si>
    <t>Semana: 13 /  Día del año: 88</t>
  </si>
  <si>
    <t>Semana: 13 /  Día del año: 89</t>
  </si>
  <si>
    <t>Semana: 5 /  Día del año: 32</t>
  </si>
  <si>
    <t>Semana: 5 /  Día del año: 33</t>
  </si>
  <si>
    <t>Semana: 6 /  Día del año: 38</t>
  </si>
  <si>
    <t>Semana: 6 /  Día del año: 39</t>
  </si>
  <si>
    <t>Semana: 6 /  Día del año: 40</t>
  </si>
  <si>
    <t>Semana: 7 /  Día del año: 45</t>
  </si>
  <si>
    <t>Semana: 7 /  Día del año: 46</t>
  </si>
  <si>
    <t>Semana: 7 /  Día del año: 47</t>
  </si>
  <si>
    <t>Semana: 8 /  Día del año: 52</t>
  </si>
  <si>
    <t>Semana: 8 /  Día del año: 53</t>
  </si>
  <si>
    <t>Semana: 8 /  Día del año: 54</t>
  </si>
  <si>
    <t>Semana: 9 /  Día del año: 59</t>
  </si>
  <si>
    <t>Semana: 1 /  Día del año: 2</t>
  </si>
  <si>
    <t>Semana: 2 /  Día del año: 9</t>
  </si>
  <si>
    <t>Semana: 3 /  Día del año: 16</t>
  </si>
  <si>
    <t>Semana: 4 /  Día del año: 23</t>
  </si>
  <si>
    <t>Semana: 5 /  Día del año: 30</t>
  </si>
  <si>
    <t>Semana: 49 /  Día del año: 338</t>
  </si>
  <si>
    <t>Semana: 50 /  Día del año: 345</t>
  </si>
  <si>
    <t>Semana: 51 /  Día del año: 352</t>
  </si>
  <si>
    <t>Semana: 52 /  Día del año: 359</t>
  </si>
  <si>
    <t>Semana: 45 /  Día del año: 310</t>
  </si>
  <si>
    <t>Semana: 46 /  Día del año: 317</t>
  </si>
  <si>
    <t>Semana: 47 /  Día del año: 324</t>
  </si>
  <si>
    <t>Semana: 48 /  Día del año: 331</t>
  </si>
  <si>
    <t>Semana: 40 /  Día del año: 275</t>
  </si>
  <si>
    <t>Semana: 41 /  Día del año: 282</t>
  </si>
  <si>
    <t>Semana: 42 /  Día del año: 289</t>
  </si>
  <si>
    <t>Semana: 43 /  Día del año: 296</t>
  </si>
  <si>
    <t>Semana: 44 /  Día del año: 303</t>
  </si>
  <si>
    <t>Semana: 36 /  Día del año: 247</t>
  </si>
  <si>
    <t>Semana: 37 /  Día del año: 254</t>
  </si>
  <si>
    <t>Semana: 38 /  Día del año: 261</t>
  </si>
  <si>
    <t>Semana: 39 /  Día del año: 268</t>
  </si>
  <si>
    <t>Semana: 32 /  Día del año: 219</t>
  </si>
  <si>
    <t>Semana: 33 /  Día del año: 226</t>
  </si>
  <si>
    <t>Semana: 34 /  Día del año: 233</t>
  </si>
  <si>
    <t>Semana: 35 /  Día del año: 240</t>
  </si>
  <si>
    <t>Semana: 27 /  Día del año: 184</t>
  </si>
  <si>
    <t>Semana: 28 /  Día del año: 191</t>
  </si>
  <si>
    <t>Semana: 29 /  Día del año: 198</t>
  </si>
  <si>
    <t>Semana: 30 /  Día del año: 205</t>
  </si>
  <si>
    <t>Semana: 31 /  Día del año: 212</t>
  </si>
  <si>
    <t>Semana: 23 /  Día del año: 156</t>
  </si>
  <si>
    <t>Semana: 24 /  Día del año: 163</t>
  </si>
  <si>
    <t>Semana: 25 /  Día del año: 170</t>
  </si>
  <si>
    <t>Semana: 26 /  Día del año: 177</t>
  </si>
  <si>
    <t>Semana: 18 /  Día del año: 121</t>
  </si>
  <si>
    <t>Semana: 19 /  Día del año: 128</t>
  </si>
  <si>
    <t>Semana: 20 /  Día del año: 135</t>
  </si>
  <si>
    <t>Semana: 21 /  Día del año: 142</t>
  </si>
  <si>
    <t>Semana: 22 /  Día del año: 149</t>
  </si>
  <si>
    <t>Semana: 14 /  Día del año: 93</t>
  </si>
  <si>
    <t>Semana: 15 /  Día del año: 100</t>
  </si>
  <si>
    <t>Semana: 16 /  Día del año: 107</t>
  </si>
  <si>
    <t>Semana: 17 /  Día del año: 114</t>
  </si>
  <si>
    <t>Viernes 31</t>
  </si>
  <si>
    <t>Semana: 10 /  Día del año: 65</t>
  </si>
  <si>
    <t>Semana: 11 /  Día del año: 72</t>
  </si>
  <si>
    <t>Semana: 12 /  Día del año: 79</t>
  </si>
  <si>
    <t>Semana: 13 /  Día del año: 86</t>
  </si>
  <si>
    <t>Semana: 6 /  Día del año: 37</t>
  </si>
  <si>
    <t>Semana: 7 /  Día del año: 44</t>
  </si>
  <si>
    <t>Semana: 8 /  Día del año: 51</t>
  </si>
  <si>
    <t>Semana: 9 /  Día del año: 58</t>
  </si>
  <si>
    <r>
      <rPr>
        <i/>
        <sz val="12"/>
        <rFont val="Calibri"/>
        <family val="2"/>
        <scheme val="minor"/>
      </rPr>
      <t>Autor:</t>
    </r>
    <r>
      <rPr>
        <sz val="12"/>
        <rFont val="Calibri"/>
        <family val="2"/>
        <scheme val="minor"/>
      </rPr>
      <t xml:space="preserve"> Ariel Martínez Romano para Clases Excel©</t>
    </r>
  </si>
  <si>
    <r>
      <rPr>
        <i/>
        <sz val="11"/>
        <rFont val="Calibri"/>
        <family val="2"/>
        <scheme val="minor"/>
      </rPr>
      <t>Web:</t>
    </r>
    <r>
      <rPr>
        <sz val="11"/>
        <rFont val="Calibri"/>
        <family val="2"/>
        <scheme val="minor"/>
      </rPr>
      <t xml:space="preserve"> </t>
    </r>
    <r>
      <rPr>
        <b/>
        <u/>
        <sz val="11"/>
        <color rgb="FF1D5D39"/>
        <rFont val="Calibri"/>
        <family val="2"/>
        <scheme val="minor"/>
      </rPr>
      <t>https://clasesexcel.com/</t>
    </r>
  </si>
  <si>
    <r>
      <rPr>
        <i/>
        <sz val="11"/>
        <rFont val="Calibri"/>
        <family val="2"/>
        <scheme val="minor"/>
      </rPr>
      <t>Contacto:</t>
    </r>
    <r>
      <rPr>
        <sz val="11"/>
        <rFont val="Calibri"/>
        <family val="2"/>
        <scheme val="minor"/>
      </rPr>
      <t xml:space="preserve"> </t>
    </r>
    <r>
      <rPr>
        <b/>
        <u/>
        <sz val="11"/>
        <color rgb="FF1D5D39"/>
        <rFont val="Calibri"/>
        <family val="2"/>
        <scheme val="minor"/>
      </rPr>
      <t>https://clasesexcel.com/contacto/</t>
    </r>
  </si>
  <si>
    <r>
      <rPr>
        <b/>
        <i/>
        <sz val="11"/>
        <color rgb="FF424242"/>
        <rFont val="Calibri"/>
        <family val="2"/>
        <scheme val="minor"/>
      </rPr>
      <t>Email:</t>
    </r>
    <r>
      <rPr>
        <b/>
        <sz val="11"/>
        <color rgb="FF424242"/>
        <rFont val="Calibri"/>
        <family val="2"/>
        <scheme val="minor"/>
      </rPr>
      <t xml:space="preserve"> </t>
    </r>
    <r>
      <rPr>
        <b/>
        <u/>
        <sz val="11"/>
        <color rgb="FF1D5D39"/>
        <rFont val="Calibri"/>
        <family val="2"/>
        <scheme val="minor"/>
      </rPr>
      <t>info@clasesexcel.com</t>
    </r>
  </si>
  <si>
    <r>
      <rPr>
        <i/>
        <sz val="12"/>
        <rFont val="Calibri"/>
        <family val="2"/>
        <scheme val="minor"/>
      </rPr>
      <t>Diseño:</t>
    </r>
    <r>
      <rPr>
        <sz val="12"/>
        <rFont val="Calibri"/>
        <family val="2"/>
        <scheme val="minor"/>
      </rPr>
      <t xml:space="preserve"> Ariel Martínez Romano para Clases Excel©</t>
    </r>
  </si>
  <si>
    <t>y devuelve los asuntos agendados para hoy, mañana y pasado.</t>
  </si>
  <si>
    <t>Semana: 1 /  Día del año: 1</t>
  </si>
  <si>
    <t>Semana: 2 /  Día del año: 8</t>
  </si>
  <si>
    <t>Semana: 3 /  Día del año: 15</t>
  </si>
  <si>
    <t>Semana: 4 /  Día del año: 22</t>
  </si>
  <si>
    <t>Semana: 5 /  Día del año: 29</t>
  </si>
  <si>
    <t>Semana: 6 /  Día del año: 36</t>
  </si>
  <si>
    <t>Semana: 7 /  Día del año: 43</t>
  </si>
  <si>
    <t>Semana: 8 /  Día del año: 50</t>
  </si>
  <si>
    <t>Semana: 9 /  Día del año: 57</t>
  </si>
  <si>
    <t>Semana: 10 /  Día del año: 64</t>
  </si>
  <si>
    <t>Semana: 11 /  Día del año: 71</t>
  </si>
  <si>
    <t>Semana: 12 /  Día del año: 78</t>
  </si>
  <si>
    <t>Semana: 13 /  Día del año: 85</t>
  </si>
  <si>
    <t>Semana: 14 /  Día del año: 92</t>
  </si>
  <si>
    <t>Semana: 15 /  Día del año: 99</t>
  </si>
  <si>
    <t>Semana: 16 /  Día del año: 106</t>
  </si>
  <si>
    <t>Semana: 17 /  Día del año: 113</t>
  </si>
  <si>
    <t>Semana: 18 /  Día del año: 120</t>
  </si>
  <si>
    <t>Semana: 19 /  Día del año: 127</t>
  </si>
  <si>
    <t>Semana: 20 /  Día del año: 134</t>
  </si>
  <si>
    <t>Semana: 21 /  Día del año: 141</t>
  </si>
  <si>
    <t>Semana: 22 /  Día del año: 148</t>
  </si>
  <si>
    <t>Semana: 23 /  Día del año: 155</t>
  </si>
  <si>
    <t>Semana: 24 /  Día del año: 162</t>
  </si>
  <si>
    <t>Semana: 25 /  Día del año: 169</t>
  </si>
  <si>
    <t>Semana: 26 /  Día del año: 176</t>
  </si>
  <si>
    <t>Semana: 27 /  Día del año: 183</t>
  </si>
  <si>
    <t>Semana: 28 /  Día del año: 190</t>
  </si>
  <si>
    <t>Semana: 29 /  Día del año: 197</t>
  </si>
  <si>
    <t>Semana: 30 /  Día del año: 204</t>
  </si>
  <si>
    <t>Semana: 31 /  Día del año: 211</t>
  </si>
  <si>
    <t>Sábado 31</t>
  </si>
  <si>
    <t>Semana: 32 /  Día del año: 218</t>
  </si>
  <si>
    <t>Semana: 33 /  Día del año: 225</t>
  </si>
  <si>
    <t>Semana: 34 /  Día del año: 232</t>
  </si>
  <si>
    <t>Semana: 35 /  Día del año: 239</t>
  </si>
  <si>
    <t>Semana: 36 /  Día del año: 246</t>
  </si>
  <si>
    <t>Semana: 37 /  Día del año: 253</t>
  </si>
  <si>
    <t>Semana: 38 /  Día del año: 260</t>
  </si>
  <si>
    <t>Semana: 39 /  Día del año: 267</t>
  </si>
  <si>
    <t>Semana: 40 /  Día del año: 274</t>
  </si>
  <si>
    <t>Semana: 41 /  Día del año: 281</t>
  </si>
  <si>
    <t>Semana: 42 /  Día del año: 288</t>
  </si>
  <si>
    <t>Semana: 43 /  Día del año: 295</t>
  </si>
  <si>
    <t>Semana: 44 /  Día del año: 302</t>
  </si>
  <si>
    <t>Semana: 45 /  Día del año: 309</t>
  </si>
  <si>
    <t>Semana: 46 /  Día del año: 316</t>
  </si>
  <si>
    <t>Semana: 47 /  Día del año: 323</t>
  </si>
  <si>
    <t>Semana: 48 /  Día del año: 330</t>
  </si>
  <si>
    <t>Semana: 49 /  Día del año: 337</t>
  </si>
  <si>
    <t>Semana: 50 /  Día del año: 344</t>
  </si>
  <si>
    <t>Semana: 51 /  Día del año: 351</t>
  </si>
  <si>
    <t>Semana: 52 /  Día del año: 358</t>
  </si>
  <si>
    <t>Semana: 1 /  Día del año: 365</t>
  </si>
  <si>
    <r>
      <rPr>
        <sz val="12"/>
        <color theme="0"/>
        <rFont val="Calibri"/>
        <family val="2"/>
        <scheme val="minor"/>
      </rPr>
      <t>mes</t>
    </r>
    <r>
      <rPr>
        <b/>
        <sz val="12"/>
        <color theme="0"/>
        <rFont val="Calibri"/>
        <family val="2"/>
        <scheme val="minor"/>
      </rPr>
      <t xml:space="preserve">
</t>
    </r>
    <r>
      <rPr>
        <b/>
        <sz val="18"/>
        <color theme="0"/>
        <rFont val="Calibri"/>
        <family val="2"/>
        <scheme val="minor"/>
      </rPr>
      <t>01</t>
    </r>
  </si>
  <si>
    <r>
      <rPr>
        <sz val="12"/>
        <color theme="0"/>
        <rFont val="Calibri"/>
        <family val="2"/>
        <scheme val="minor"/>
      </rPr>
      <t xml:space="preserve">mes
</t>
    </r>
    <r>
      <rPr>
        <b/>
        <sz val="18"/>
        <color theme="0"/>
        <rFont val="Calibri"/>
        <family val="2"/>
        <scheme val="minor"/>
      </rPr>
      <t>02</t>
    </r>
  </si>
  <si>
    <r>
      <rPr>
        <sz val="12"/>
        <color theme="0"/>
        <rFont val="Calibri"/>
        <family val="2"/>
        <scheme val="minor"/>
      </rPr>
      <t xml:space="preserve">mes
</t>
    </r>
    <r>
      <rPr>
        <b/>
        <sz val="18"/>
        <color theme="0"/>
        <rFont val="Calibri"/>
        <family val="2"/>
        <scheme val="minor"/>
      </rPr>
      <t>03</t>
    </r>
  </si>
  <si>
    <r>
      <rPr>
        <sz val="12"/>
        <color theme="0"/>
        <rFont val="Calibri"/>
        <family val="2"/>
        <scheme val="minor"/>
      </rPr>
      <t xml:space="preserve">mes
</t>
    </r>
    <r>
      <rPr>
        <b/>
        <sz val="18"/>
        <color theme="0"/>
        <rFont val="Calibri"/>
        <family val="2"/>
        <scheme val="minor"/>
      </rPr>
      <t>04</t>
    </r>
  </si>
  <si>
    <r>
      <rPr>
        <sz val="12"/>
        <color theme="0"/>
        <rFont val="Calibri"/>
        <family val="2"/>
        <scheme val="minor"/>
      </rPr>
      <t xml:space="preserve">mes
</t>
    </r>
    <r>
      <rPr>
        <b/>
        <sz val="18"/>
        <color theme="0"/>
        <rFont val="Calibri"/>
        <family val="2"/>
        <scheme val="minor"/>
      </rPr>
      <t>05</t>
    </r>
  </si>
  <si>
    <r>
      <rPr>
        <sz val="12"/>
        <color theme="0"/>
        <rFont val="Calibri"/>
        <family val="2"/>
        <scheme val="minor"/>
      </rPr>
      <t xml:space="preserve">mes
</t>
    </r>
    <r>
      <rPr>
        <b/>
        <sz val="18"/>
        <color theme="0"/>
        <rFont val="Calibri"/>
        <family val="2"/>
        <scheme val="minor"/>
      </rPr>
      <t>06</t>
    </r>
  </si>
  <si>
    <r>
      <rPr>
        <sz val="12"/>
        <color theme="0"/>
        <rFont val="Calibri"/>
        <family val="2"/>
        <scheme val="minor"/>
      </rPr>
      <t xml:space="preserve">mes
</t>
    </r>
    <r>
      <rPr>
        <b/>
        <sz val="18"/>
        <color theme="0"/>
        <rFont val="Calibri"/>
        <family val="2"/>
        <scheme val="minor"/>
      </rPr>
      <t>07</t>
    </r>
  </si>
  <si>
    <r>
      <rPr>
        <sz val="12"/>
        <color theme="0"/>
        <rFont val="Calibri"/>
        <family val="2"/>
        <scheme val="minor"/>
      </rPr>
      <t xml:space="preserve">mes
</t>
    </r>
    <r>
      <rPr>
        <b/>
        <sz val="18"/>
        <color theme="0"/>
        <rFont val="Calibri"/>
        <family val="2"/>
        <scheme val="minor"/>
      </rPr>
      <t>08</t>
    </r>
  </si>
  <si>
    <r>
      <rPr>
        <sz val="12"/>
        <color theme="0"/>
        <rFont val="Calibri"/>
        <family val="2"/>
        <scheme val="minor"/>
      </rPr>
      <t xml:space="preserve">mes
</t>
    </r>
    <r>
      <rPr>
        <b/>
        <sz val="18"/>
        <color theme="0"/>
        <rFont val="Calibri"/>
        <family val="2"/>
        <scheme val="minor"/>
      </rPr>
      <t>09</t>
    </r>
  </si>
  <si>
    <r>
      <rPr>
        <sz val="12"/>
        <color theme="0"/>
        <rFont val="Calibri"/>
        <family val="2"/>
        <scheme val="minor"/>
      </rPr>
      <t xml:space="preserve">mes
</t>
    </r>
    <r>
      <rPr>
        <b/>
        <sz val="18"/>
        <color theme="0"/>
        <rFont val="Calibri"/>
        <family val="2"/>
        <scheme val="minor"/>
      </rPr>
      <t>10</t>
    </r>
  </si>
  <si>
    <r>
      <rPr>
        <sz val="12"/>
        <color theme="0"/>
        <rFont val="Calibri"/>
        <family val="2"/>
        <scheme val="minor"/>
      </rPr>
      <t xml:space="preserve">mes
</t>
    </r>
    <r>
      <rPr>
        <b/>
        <sz val="18"/>
        <color theme="0"/>
        <rFont val="Calibri"/>
        <family val="2"/>
        <scheme val="minor"/>
      </rPr>
      <t>11</t>
    </r>
  </si>
  <si>
    <r>
      <rPr>
        <sz val="12"/>
        <color theme="0"/>
        <rFont val="Calibri"/>
        <family val="2"/>
        <scheme val="minor"/>
      </rPr>
      <t>mes</t>
    </r>
    <r>
      <rPr>
        <b/>
        <sz val="12"/>
        <color theme="0"/>
        <rFont val="Calibri"/>
        <family val="2"/>
        <scheme val="minor"/>
      </rPr>
      <t xml:space="preserve">
</t>
    </r>
    <r>
      <rPr>
        <b/>
        <sz val="18"/>
        <color theme="0"/>
        <rFont val="Calibri"/>
        <family val="2"/>
        <scheme val="minor"/>
      </rPr>
      <t>12</t>
    </r>
  </si>
  <si>
    <t>©2024 ClasesExcel</t>
  </si>
  <si>
    <r>
      <rPr>
        <i/>
        <sz val="12"/>
        <rFont val="Calibri"/>
        <family val="2"/>
        <scheme val="minor"/>
      </rPr>
      <t xml:space="preserve">Primera edición: </t>
    </r>
    <r>
      <rPr>
        <sz val="12"/>
        <rFont val="Calibri"/>
        <family val="2"/>
        <scheme val="minor"/>
      </rPr>
      <t>Agosto de 2024 v.1.0.0</t>
    </r>
  </si>
  <si>
    <r>
      <rPr>
        <b/>
        <i/>
        <sz val="11"/>
        <color rgb="FF424242"/>
        <rFont val="Calibri"/>
        <family val="2"/>
        <scheme val="minor"/>
      </rPr>
      <t xml:space="preserve">IMPORTANTE: </t>
    </r>
    <r>
      <rPr>
        <i/>
        <sz val="11"/>
        <color rgb="FF424242"/>
        <rFont val="Calibri"/>
        <family val="2"/>
        <scheme val="minor"/>
      </rPr>
      <t>Solo funciona con las fechas del año 2025.</t>
    </r>
  </si>
  <si>
    <t>Agenda/Calendario 2025 (Anual)</t>
  </si>
  <si>
    <t>Agenda contable 2025</t>
  </si>
  <si>
    <t>2 0 2 5</t>
  </si>
  <si>
    <t>Agenda/Calendario 2025 (Lineal)</t>
  </si>
  <si>
    <t>Semana: 2 /  Día del año: 6</t>
  </si>
  <si>
    <t>Semana: 2 /  Día del año: 7</t>
  </si>
  <si>
    <t>Semana: 3 /  Día del año: 13</t>
  </si>
  <si>
    <t>Semana: 3 /  Día del año: 14</t>
  </si>
  <si>
    <t>Semana: 4 /  Día del año: 20</t>
  </si>
  <si>
    <t>Semana: 4 /  Día del año: 21</t>
  </si>
  <si>
    <t>Semana: 5 /  Día del año: 27</t>
  </si>
  <si>
    <t>Semana: 5 /  Día del año: 28</t>
  </si>
  <si>
    <t>Semana: 6 /  Día del año: 34</t>
  </si>
  <si>
    <t>Semana: 6 /  Día del año: 35</t>
  </si>
  <si>
    <t>Semana: 7 /  Día del año: 41</t>
  </si>
  <si>
    <t>Semana: 7 /  Día del año: 42</t>
  </si>
  <si>
    <t>Semana: 8 /  Día del año: 48</t>
  </si>
  <si>
    <t>Semana: 8 /  Día del año: 49</t>
  </si>
  <si>
    <t>Semana: 9 /  Día del año: 55</t>
  </si>
  <si>
    <t>Semana: 9 /  Día del año: 56</t>
  </si>
  <si>
    <t>Lunes 31</t>
  </si>
  <si>
    <t>Semana: 10 /  Día del año: 62</t>
  </si>
  <si>
    <t>Semana: 10 /  Día del año: 63</t>
  </si>
  <si>
    <t>Semana: 11 /  Día del año: 69</t>
  </si>
  <si>
    <t>Semana: 11 /  Día del año: 70</t>
  </si>
  <si>
    <t>Semana: 12 /  Día del año: 76</t>
  </si>
  <si>
    <t>Semana: 12 /  Día del año: 77</t>
  </si>
  <si>
    <t>Semana: 13 /  Día del año: 83</t>
  </si>
  <si>
    <t>Semana: 13 /  Día del año: 84</t>
  </si>
  <si>
    <t>Semana: 14 /  Día del año: 90</t>
  </si>
  <si>
    <t>Semana: 14 /  Día del año: 91</t>
  </si>
  <si>
    <t>Semana: 15 /  Día del año: 97</t>
  </si>
  <si>
    <t>Semana: 15 /  Día del año: 98</t>
  </si>
  <si>
    <t>Semana: 16 /  Día del año: 104</t>
  </si>
  <si>
    <t>Semana: 16 /  Día del año: 105</t>
  </si>
  <si>
    <t>Semana: 17 /  Día del año: 111</t>
  </si>
  <si>
    <t>Semana: 17 /  Día del año: 112</t>
  </si>
  <si>
    <t>Semana: 18 /  Día del año: 118</t>
  </si>
  <si>
    <t>Semana: 18 /  Día del año: 119</t>
  </si>
  <si>
    <t>Semana: 19 /  Día del año: 125</t>
  </si>
  <si>
    <t>Semana: 19 /  Día del año: 126</t>
  </si>
  <si>
    <t>Semana: 20 /  Día del año: 132</t>
  </si>
  <si>
    <t>Semana: 20 /  Día del año: 133</t>
  </si>
  <si>
    <t>Semana: 21 /  Día del año: 139</t>
  </si>
  <si>
    <t>Semana: 21 /  Día del año: 140</t>
  </si>
  <si>
    <t>Semana: 22 /  Día del año: 146</t>
  </si>
  <si>
    <t>Semana: 22 /  Día del año: 147</t>
  </si>
  <si>
    <t>Semana: 23 /  Día del año: 153</t>
  </si>
  <si>
    <t>Semana: 23 /  Día del año: 154</t>
  </si>
  <si>
    <t>Semana: 24 /  Día del año: 160</t>
  </si>
  <si>
    <t>Semana: 24 /  Día del año: 161</t>
  </si>
  <si>
    <t>Semana: 25 /  Día del año: 167</t>
  </si>
  <si>
    <t>Semana: 25 /  Día del año: 168</t>
  </si>
  <si>
    <t>Semana: 26 /  Día del año: 174</t>
  </si>
  <si>
    <t>Semana: 26 /  Día del año: 175</t>
  </si>
  <si>
    <t>Semana: 27 /  Día del año: 181</t>
  </si>
  <si>
    <t>Semana: 27 /  Día del año: 182</t>
  </si>
  <si>
    <t>Semana: 28 /  Día del año: 188</t>
  </si>
  <si>
    <t>Semana: 28 /  Día del año: 189</t>
  </si>
  <si>
    <t>Semana: 29 /  Día del año: 195</t>
  </si>
  <si>
    <t>Semana: 29 /  Día del año: 196</t>
  </si>
  <si>
    <t>Semana: 30 /  Día del año: 202</t>
  </si>
  <si>
    <t>Semana: 30 /  Día del año: 203</t>
  </si>
  <si>
    <t>Semana: 31 /  Día del año: 209</t>
  </si>
  <si>
    <t>Semana: 31 /  Día del año: 210</t>
  </si>
  <si>
    <t>Semana: 32 /  Día del año: 216</t>
  </si>
  <si>
    <t>Semana: 32 /  Día del año: 217</t>
  </si>
  <si>
    <t>Semana: 33 /  Día del año: 223</t>
  </si>
  <si>
    <t>Semana: 33 /  Día del año: 224</t>
  </si>
  <si>
    <t>Semana: 34 /  Día del año: 230</t>
  </si>
  <si>
    <t>Semana: 34 /  Día del año: 231</t>
  </si>
  <si>
    <t>Semana: 35 /  Día del año: 237</t>
  </si>
  <si>
    <t>Semana: 35 /  Día del año: 238</t>
  </si>
  <si>
    <t>Semana: 36 /  Día del año: 244</t>
  </si>
  <si>
    <t>Semana: 36 /  Día del año: 245</t>
  </si>
  <si>
    <t>Semana: 37 /  Día del año: 251</t>
  </si>
  <si>
    <t>Semana: 37 /  Día del año: 252</t>
  </si>
  <si>
    <t>Semana: 38 /  Día del año: 258</t>
  </si>
  <si>
    <t>Semana: 38 /  Día del año: 259</t>
  </si>
  <si>
    <t>Semana: 39 /  Día del año: 265</t>
  </si>
  <si>
    <t>Semana: 39 /  Día del año: 266</t>
  </si>
  <si>
    <t>Semana: 40 /  Día del año: 272</t>
  </si>
  <si>
    <t>Semana: 40 /  Día del año: 273</t>
  </si>
  <si>
    <t>Semana: 41 /  Día del año: 279</t>
  </si>
  <si>
    <t>Semana: 41 /  Día del año: 280</t>
  </si>
  <si>
    <t>Semana: 42 /  Día del año: 286</t>
  </si>
  <si>
    <t>Semana: 42 /  Día del año: 287</t>
  </si>
  <si>
    <t>Semana: 43 /  Día del año: 293</t>
  </si>
  <si>
    <t>Semana: 43 /  Día del año: 294</t>
  </si>
  <si>
    <t>Semana: 44 /  Día del año: 300</t>
  </si>
  <si>
    <t>Semana: 44 /  Día del año: 301</t>
  </si>
  <si>
    <t>Semana: 45 /  Día del año: 307</t>
  </si>
  <si>
    <t>Semana: 45 /  Día del año: 308</t>
  </si>
  <si>
    <t>Semana: 46 /  Día del año: 314</t>
  </si>
  <si>
    <t>Semana: 46 /  Día del año: 315</t>
  </si>
  <si>
    <t>Semana: 47 /  Día del año: 321</t>
  </si>
  <si>
    <t>Semana: 47 /  Día del año: 322</t>
  </si>
  <si>
    <t>Semana: 48 /  Día del año: 328</t>
  </si>
  <si>
    <t>Semana: 48 /  Día del año: 329</t>
  </si>
  <si>
    <t>Semana: 49 /  Día del año: 335</t>
  </si>
  <si>
    <t>Semana: 49 /  Día del año: 336</t>
  </si>
  <si>
    <t>Semana: 50 /  Día del año: 342</t>
  </si>
  <si>
    <t>Semana: 50 /  Día del año: 343</t>
  </si>
  <si>
    <t>Semana: 51 /  Día del año: 349</t>
  </si>
  <si>
    <t>Semana: 51 /  Día del año: 350</t>
  </si>
  <si>
    <t>Semana: 52 /  Día del año: 356</t>
  </si>
  <si>
    <t>Semana: 52 /  Día del año: 357</t>
  </si>
  <si>
    <t>Semana: 1 /  Día del año: 363</t>
  </si>
  <si>
    <t>Semana: 1 /  Día del año: 364</t>
  </si>
  <si>
    <r>
      <rPr>
        <b/>
        <sz val="18"/>
        <color theme="1"/>
        <rFont val="Calibri"/>
        <family val="2"/>
        <scheme val="minor"/>
      </rPr>
      <t>Agenda Calendario 2025</t>
    </r>
    <r>
      <rPr>
        <b/>
        <sz val="16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Versión estándar - v2.0.0</t>
    </r>
  </si>
  <si>
    <t>Actividades de Trabajo todos los dias</t>
  </si>
  <si>
    <t>Cobros en Atencion de Usuarios</t>
  </si>
  <si>
    <t>Cobros a Delegaciones</t>
  </si>
  <si>
    <t>Notificaciones</t>
  </si>
  <si>
    <t>Atencion a quejas y reportes</t>
  </si>
  <si>
    <t>Cultura del Agua en el Municipio de San Martin Hidalgo</t>
  </si>
  <si>
    <t>Contabilidad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</si>
</sst>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9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i/>
      <sz val="30"/>
      <color theme="2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</font>
    <font>
      <b/>
      <sz val="8"/>
      <color rgb="FF333333"/>
      <name val="Tahoma"/>
      <family val="2"/>
    </font>
    <font>
      <sz val="11"/>
      <color theme="1" tint="0.34998626667073579"/>
      <name val="Calibri"/>
      <family val="2"/>
      <scheme val="minor"/>
    </font>
    <font>
      <sz val="9"/>
      <color theme="1"/>
      <name val="Calibri"/>
      <family val="2"/>
    </font>
    <font>
      <sz val="11"/>
      <color theme="0" tint="-4.9989318521683403E-2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1"/>
      <color rgb="FFE2403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1D5D39"/>
      <name val="Calibri"/>
      <family val="2"/>
      <scheme val="minor"/>
    </font>
    <font>
      <b/>
      <u/>
      <sz val="11"/>
      <color rgb="FF9D0A00"/>
      <name val="Calibri"/>
      <family val="2"/>
      <scheme val="minor"/>
    </font>
    <font>
      <b/>
      <sz val="11"/>
      <color rgb="FF9D0A00"/>
      <name val="Calibri"/>
      <family val="2"/>
      <scheme val="minor"/>
    </font>
    <font>
      <i/>
      <sz val="10"/>
      <color rgb="FF424242"/>
      <name val="Calibri"/>
      <family val="2"/>
      <scheme val="minor"/>
    </font>
    <font>
      <sz val="11"/>
      <color rgb="FF424242"/>
      <name val="Calibri"/>
      <family val="2"/>
      <scheme val="minor"/>
    </font>
    <font>
      <i/>
      <sz val="11"/>
      <color rgb="FF424242"/>
      <name val="Calibri"/>
      <family val="2"/>
      <scheme val="minor"/>
    </font>
    <font>
      <b/>
      <i/>
      <sz val="11"/>
      <color rgb="FF424242"/>
      <name val="Calibri"/>
      <family val="2"/>
      <scheme val="minor"/>
    </font>
    <font>
      <b/>
      <sz val="11"/>
      <color rgb="FF424242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color rgb="FF1D5D39"/>
      <name val="Calibri"/>
      <family val="2"/>
    </font>
    <font>
      <i/>
      <sz val="12"/>
      <name val="Calibri"/>
      <family val="2"/>
      <scheme val="minor"/>
    </font>
    <font>
      <i/>
      <sz val="11"/>
      <color rgb="FF1D5D39"/>
      <name val="Calibri"/>
      <family val="2"/>
      <scheme val="minor"/>
    </font>
    <font>
      <i/>
      <sz val="12"/>
      <color rgb="FF424242"/>
      <name val="Calibri"/>
      <family val="2"/>
      <scheme val="minor"/>
    </font>
    <font>
      <sz val="12"/>
      <name val="Calibri"/>
      <family val="2"/>
      <scheme val="minor"/>
    </font>
    <font>
      <i/>
      <sz val="10"/>
      <color rgb="FF9D0A00"/>
      <name val="Calibri"/>
      <family val="2"/>
      <scheme val="minor"/>
    </font>
    <font>
      <u/>
      <sz val="11"/>
      <color rgb="FF000000"/>
      <name val="Calibri"/>
      <family val="2"/>
      <scheme val="minor"/>
    </font>
    <font>
      <i/>
      <sz val="8"/>
      <color rgb="FF424242"/>
      <name val="Calibri"/>
      <family val="2"/>
      <scheme val="minor"/>
    </font>
    <font>
      <b/>
      <u/>
      <sz val="10"/>
      <color rgb="FF1D5D39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</font>
    <font>
      <b/>
      <sz val="16"/>
      <color theme="1"/>
      <name val="Calibri"/>
      <family val="2"/>
      <scheme val="minor"/>
    </font>
    <font>
      <sz val="12"/>
      <color rgb="FF9D0A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4"/>
      <color rgb="FF9D0A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30"/>
      <color rgb="FF9D0A00"/>
      <name val="Calibri"/>
      <family val="2"/>
      <scheme val="minor"/>
    </font>
    <font>
      <sz val="20"/>
      <color rgb="FF424242"/>
      <name val="Calibri"/>
      <family val="2"/>
      <scheme val="minor"/>
    </font>
    <font>
      <sz val="20"/>
      <color rgb="FF9D0A00"/>
      <name val="Calibri"/>
      <family val="2"/>
      <scheme val="minor"/>
    </font>
    <font>
      <sz val="10"/>
      <color rgb="FF424242"/>
      <name val="Calibri"/>
      <family val="2"/>
      <scheme val="minor"/>
    </font>
    <font>
      <b/>
      <sz val="20"/>
      <color rgb="FF424242"/>
      <name val="Calibri"/>
      <family val="2"/>
      <scheme val="minor"/>
    </font>
    <font>
      <b/>
      <u/>
      <sz val="12"/>
      <color rgb="FF9D0A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1D5D39"/>
      <name val="Calibri"/>
      <family val="2"/>
      <scheme val="minor"/>
    </font>
    <font>
      <sz val="11"/>
      <color rgb="FFD3D3D3"/>
      <name val="Calibri"/>
      <family val="2"/>
      <scheme val="minor"/>
    </font>
    <font>
      <sz val="10"/>
      <color rgb="FFFFFFFF"/>
      <name val="Calibri"/>
      <family val="2"/>
    </font>
    <font>
      <sz val="11"/>
      <color rgb="FF000000"/>
      <name val="Calibri"/>
      <family val="2"/>
      <scheme val="minor"/>
    </font>
    <font>
      <b/>
      <sz val="10"/>
      <color rgb="FF1D5D39"/>
      <name val="Calibri"/>
      <family val="2"/>
      <scheme val="minor"/>
    </font>
    <font>
      <sz val="10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D5D39"/>
        <bgColor indexed="64"/>
      </patternFill>
    </fill>
    <fill>
      <patternFill patternType="solid">
        <fgColor rgb="FF424242"/>
        <bgColor indexed="64"/>
      </patternFill>
    </fill>
    <fill>
      <patternFill patternType="solid">
        <fgColor rgb="FFBFAC94"/>
        <bgColor indexed="64"/>
      </patternFill>
    </fill>
    <fill>
      <patternFill patternType="solid">
        <fgColor rgb="FFEDE7DF"/>
        <bgColor indexed="64"/>
      </patternFill>
    </fill>
    <fill>
      <patternFill patternType="solid">
        <fgColor rgb="FF9D0A00"/>
        <bgColor indexed="64"/>
      </patternFill>
    </fill>
    <fill>
      <patternFill patternType="solid">
        <fgColor rgb="FF3C302A"/>
        <bgColor indexed="64"/>
      </patternFill>
    </fill>
    <fill>
      <patternFill patternType="solid">
        <fgColor rgb="FF424242"/>
        <bgColor rgb="FF000000"/>
      </patternFill>
    </fill>
    <fill>
      <patternFill patternType="gray125">
        <fgColor rgb="FF1D5D39"/>
      </patternFill>
    </fill>
    <fill>
      <patternFill patternType="solid">
        <fgColor rgb="FFF0F0F0"/>
        <bgColor indexed="64"/>
      </patternFill>
    </fill>
  </fills>
  <borders count="3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double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rgb="FF424242"/>
      </left>
      <right style="thin">
        <color rgb="FF424242"/>
      </right>
      <top style="thin">
        <color rgb="FF424242"/>
      </top>
      <bottom/>
      <diagonal/>
    </border>
    <border>
      <left style="thin">
        <color rgb="FF424242"/>
      </left>
      <right style="thin">
        <color rgb="FF424242"/>
      </right>
      <top/>
      <bottom/>
      <diagonal/>
    </border>
    <border>
      <left style="thin">
        <color rgb="FF424242"/>
      </left>
      <right style="thin">
        <color rgb="FF424242"/>
      </right>
      <top/>
      <bottom style="thin">
        <color rgb="FF424242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theme="0" tint="-0.24994659260841701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theme="0" tint="-0.24994659260841701"/>
      </right>
      <top style="thin">
        <color rgb="FFFFFFFF"/>
      </top>
      <bottom style="thin">
        <color rgb="FFFFFFFF"/>
      </bottom>
      <diagonal/>
    </border>
    <border>
      <left style="thin">
        <color theme="0" tint="-0.24994659260841701"/>
      </left>
      <right style="thin">
        <color rgb="FFFFFFFF"/>
      </right>
      <top style="thin">
        <color rgb="FFFFFFFF"/>
      </top>
      <bottom style="thin">
        <color theme="0" tint="-0.2499465926084170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theme="0" tint="-0.24994659260841701"/>
      </bottom>
      <diagonal/>
    </border>
    <border>
      <left style="thin">
        <color rgb="FFFFFFFF"/>
      </left>
      <right style="thin">
        <color theme="0" tint="-0.24994659260841701"/>
      </right>
      <top style="thin">
        <color rgb="FFFFFFFF"/>
      </top>
      <bottom style="thin">
        <color theme="0" tint="-0.24994659260841701"/>
      </bottom>
      <diagonal/>
    </border>
    <border>
      <left/>
      <right style="thin">
        <color rgb="FFFFFFFF"/>
      </right>
      <top style="thin">
        <color theme="0" tint="-0.2499465926084170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theme="0" tint="-0.24994659260841701"/>
      </top>
      <bottom style="thin">
        <color rgb="FFFFFFFF"/>
      </bottom>
      <diagonal/>
    </border>
    <border>
      <left style="thin">
        <color rgb="FFFFFFFF"/>
      </left>
      <right style="thin">
        <color theme="0" tint="-0.24994659260841701"/>
      </right>
      <top style="thin">
        <color theme="0" tint="-0.24994659260841701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double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67">
    <xf numFmtId="0" fontId="0" fillId="0" borderId="0" xfId="0"/>
    <xf numFmtId="0" fontId="0" fillId="0" borderId="1" xfId="0" applyBorder="1"/>
    <xf numFmtId="20" fontId="3" fillId="0" borderId="2" xfId="0" applyNumberFormat="1" applyFont="1" applyBorder="1"/>
    <xf numFmtId="0" fontId="0" fillId="0" borderId="8" xfId="0" applyBorder="1"/>
    <xf numFmtId="0" fontId="4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6" fillId="0" borderId="0" xfId="0" applyFont="1"/>
    <xf numFmtId="0" fontId="1" fillId="0" borderId="0" xfId="0" applyFont="1"/>
    <xf numFmtId="0" fontId="8" fillId="0" borderId="8" xfId="0" applyFont="1" applyBorder="1"/>
    <xf numFmtId="14" fontId="1" fillId="0" borderId="0" xfId="0" applyNumberFormat="1" applyFont="1"/>
    <xf numFmtId="49" fontId="0" fillId="0" borderId="1" xfId="0" applyNumberFormat="1" applyBorder="1"/>
    <xf numFmtId="4" fontId="9" fillId="0" borderId="1" xfId="0" applyNumberFormat="1" applyFont="1" applyBorder="1" applyAlignment="1" applyProtection="1">
      <alignment horizontal="right"/>
      <protection locked="0"/>
    </xf>
    <xf numFmtId="4" fontId="9" fillId="0" borderId="10" xfId="0" applyNumberFormat="1" applyFont="1" applyBorder="1" applyAlignment="1" applyProtection="1">
      <alignment horizontal="right"/>
      <protection locked="0"/>
    </xf>
    <xf numFmtId="4" fontId="9" fillId="2" borderId="1" xfId="0" applyNumberFormat="1" applyFont="1" applyFill="1" applyBorder="1" applyAlignment="1" applyProtection="1">
      <alignment horizontal="right"/>
      <protection locked="0"/>
    </xf>
    <xf numFmtId="4" fontId="9" fillId="0" borderId="6" xfId="0" applyNumberFormat="1" applyFont="1" applyBorder="1" applyAlignment="1" applyProtection="1">
      <alignment horizontal="right"/>
      <protection locked="0"/>
    </xf>
    <xf numFmtId="4" fontId="9" fillId="0" borderId="2" xfId="0" applyNumberFormat="1" applyFont="1" applyBorder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13" fillId="0" borderId="0" xfId="0" applyFont="1"/>
    <xf numFmtId="0" fontId="0" fillId="6" borderId="0" xfId="0" applyFill="1"/>
    <xf numFmtId="20" fontId="0" fillId="6" borderId="0" xfId="0" applyNumberFormat="1" applyFill="1"/>
    <xf numFmtId="0" fontId="2" fillId="8" borderId="1" xfId="0" applyFont="1" applyFill="1" applyBorder="1" applyAlignment="1">
      <alignment horizontal="center"/>
    </xf>
    <xf numFmtId="0" fontId="18" fillId="0" borderId="1" xfId="0" applyFont="1" applyBorder="1"/>
    <xf numFmtId="0" fontId="20" fillId="6" borderId="8" xfId="0" applyFont="1" applyFill="1" applyBorder="1" applyAlignment="1">
      <alignment horizontal="center"/>
    </xf>
    <xf numFmtId="0" fontId="21" fillId="0" borderId="0" xfId="0" applyFont="1"/>
    <xf numFmtId="14" fontId="14" fillId="6" borderId="1" xfId="0" applyNumberFormat="1" applyFont="1" applyFill="1" applyBorder="1" applyAlignment="1">
      <alignment horizontal="center"/>
    </xf>
    <xf numFmtId="4" fontId="9" fillId="10" borderId="0" xfId="0" applyNumberFormat="1" applyFont="1" applyFill="1" applyAlignment="1" applyProtection="1">
      <alignment horizontal="right"/>
      <protection locked="0"/>
    </xf>
    <xf numFmtId="0" fontId="23" fillId="6" borderId="8" xfId="0" applyFont="1" applyFill="1" applyBorder="1" applyAlignment="1">
      <alignment horizontal="center"/>
    </xf>
    <xf numFmtId="0" fontId="23" fillId="5" borderId="8" xfId="0" applyFont="1" applyFill="1" applyBorder="1" applyAlignment="1">
      <alignment horizontal="center"/>
    </xf>
    <xf numFmtId="0" fontId="27" fillId="0" borderId="0" xfId="0" applyFont="1"/>
    <xf numFmtId="0" fontId="1" fillId="4" borderId="0" xfId="0" applyFont="1" applyFill="1"/>
    <xf numFmtId="0" fontId="17" fillId="0" borderId="1" xfId="1" applyNumberFormat="1" applyFont="1" applyBorder="1"/>
    <xf numFmtId="0" fontId="17" fillId="0" borderId="1" xfId="1" applyFont="1" applyFill="1" applyBorder="1"/>
    <xf numFmtId="0" fontId="31" fillId="0" borderId="1" xfId="1" applyNumberFormat="1" applyFont="1" applyBorder="1"/>
    <xf numFmtId="0" fontId="31" fillId="0" borderId="1" xfId="1" applyFont="1" applyFill="1" applyBorder="1"/>
    <xf numFmtId="0" fontId="0" fillId="11" borderId="0" xfId="0" applyFill="1"/>
    <xf numFmtId="0" fontId="10" fillId="11" borderId="0" xfId="0" applyFont="1" applyFill="1"/>
    <xf numFmtId="0" fontId="11" fillId="11" borderId="0" xfId="0" applyFont="1" applyFill="1" applyAlignment="1">
      <alignment wrapText="1"/>
    </xf>
    <xf numFmtId="0" fontId="10" fillId="11" borderId="0" xfId="0" applyFont="1" applyFill="1" applyAlignment="1">
      <alignment wrapText="1"/>
    </xf>
    <xf numFmtId="0" fontId="12" fillId="11" borderId="0" xfId="0" applyFont="1" applyFill="1" applyAlignment="1">
      <alignment wrapText="1"/>
    </xf>
    <xf numFmtId="0" fontId="10" fillId="11" borderId="0" xfId="0" applyFont="1" applyFill="1" applyAlignment="1">
      <alignment vertical="center" wrapText="1"/>
    </xf>
    <xf numFmtId="0" fontId="12" fillId="11" borderId="0" xfId="0" applyFont="1" applyFill="1" applyAlignment="1">
      <alignment horizontal="center" vertical="center" wrapText="1"/>
    </xf>
    <xf numFmtId="0" fontId="29" fillId="11" borderId="0" xfId="0" applyFont="1" applyFill="1" applyAlignment="1">
      <alignment wrapText="1"/>
    </xf>
    <xf numFmtId="0" fontId="30" fillId="11" borderId="0" xfId="0" applyFont="1" applyFill="1" applyAlignment="1">
      <alignment wrapText="1"/>
    </xf>
    <xf numFmtId="0" fontId="21" fillId="11" borderId="0" xfId="0" applyFont="1" applyFill="1" applyAlignment="1">
      <alignment horizontal="left" vertical="top" wrapText="1"/>
    </xf>
    <xf numFmtId="0" fontId="19" fillId="11" borderId="13" xfId="0" applyFont="1" applyFill="1" applyBorder="1" applyAlignment="1">
      <alignment horizontal="center"/>
    </xf>
    <xf numFmtId="0" fontId="19" fillId="11" borderId="14" xfId="0" applyFont="1" applyFill="1" applyBorder="1" applyAlignment="1">
      <alignment horizontal="center" vertical="center"/>
    </xf>
    <xf numFmtId="0" fontId="19" fillId="11" borderId="15" xfId="0" applyFont="1" applyFill="1" applyBorder="1" applyAlignment="1">
      <alignment horizontal="center" vertical="top"/>
    </xf>
    <xf numFmtId="0" fontId="31" fillId="0" borderId="1" xfId="1" applyNumberFormat="1" applyFont="1" applyFill="1" applyBorder="1"/>
    <xf numFmtId="0" fontId="36" fillId="11" borderId="0" xfId="0" applyFont="1" applyFill="1"/>
    <xf numFmtId="0" fontId="37" fillId="11" borderId="0" xfId="0" applyFont="1" applyFill="1" applyAlignment="1">
      <alignment wrapText="1"/>
    </xf>
    <xf numFmtId="0" fontId="14" fillId="11" borderId="0" xfId="1" applyFont="1" applyFill="1" applyBorder="1" applyAlignment="1">
      <alignment wrapText="1"/>
    </xf>
    <xf numFmtId="0" fontId="23" fillId="11" borderId="0" xfId="1" applyFont="1" applyFill="1" applyBorder="1" applyAlignment="1">
      <alignment wrapText="1"/>
    </xf>
    <xf numFmtId="0" fontId="16" fillId="11" borderId="0" xfId="1" applyFont="1" applyFill="1" applyBorder="1" applyAlignment="1">
      <alignment horizontal="right" wrapText="1"/>
    </xf>
    <xf numFmtId="0" fontId="31" fillId="0" borderId="1" xfId="1" applyFont="1" applyBorder="1"/>
    <xf numFmtId="0" fontId="17" fillId="0" borderId="1" xfId="1" applyFont="1" applyBorder="1"/>
    <xf numFmtId="0" fontId="0" fillId="10" borderId="0" xfId="0" applyFill="1"/>
    <xf numFmtId="0" fontId="14" fillId="10" borderId="0" xfId="0" applyFont="1" applyFill="1"/>
    <xf numFmtId="0" fontId="18" fillId="6" borderId="1" xfId="0" applyFont="1" applyFill="1" applyBorder="1"/>
    <xf numFmtId="0" fontId="0" fillId="6" borderId="1" xfId="0" applyFill="1" applyBorder="1"/>
    <xf numFmtId="0" fontId="0" fillId="6" borderId="4" xfId="0" applyFill="1" applyBorder="1"/>
    <xf numFmtId="0" fontId="18" fillId="6" borderId="4" xfId="0" applyFont="1" applyFill="1" applyBorder="1"/>
    <xf numFmtId="4" fontId="35" fillId="10" borderId="0" xfId="0" applyNumberFormat="1" applyFont="1" applyFill="1" applyAlignment="1">
      <alignment horizontal="right"/>
    </xf>
    <xf numFmtId="4" fontId="9" fillId="10" borderId="0" xfId="0" applyNumberFormat="1" applyFont="1" applyFill="1" applyAlignment="1">
      <alignment horizontal="right"/>
    </xf>
    <xf numFmtId="0" fontId="20" fillId="4" borderId="0" xfId="0" applyFont="1" applyFill="1"/>
    <xf numFmtId="0" fontId="41" fillId="2" borderId="0" xfId="0" applyFont="1" applyFill="1"/>
    <xf numFmtId="14" fontId="1" fillId="4" borderId="9" xfId="0" applyNumberFormat="1" applyFont="1" applyFill="1" applyBorder="1" applyAlignment="1">
      <alignment horizontal="center"/>
    </xf>
    <xf numFmtId="14" fontId="47" fillId="6" borderId="12" xfId="0" applyNumberFormat="1" applyFont="1" applyFill="1" applyBorder="1" applyAlignment="1">
      <alignment horizontal="center"/>
    </xf>
    <xf numFmtId="14" fontId="48" fillId="6" borderId="12" xfId="0" applyNumberFormat="1" applyFont="1" applyFill="1" applyBorder="1" applyAlignment="1">
      <alignment horizontal="center"/>
    </xf>
    <xf numFmtId="0" fontId="49" fillId="6" borderId="12" xfId="0" applyFont="1" applyFill="1" applyBorder="1" applyAlignment="1">
      <alignment horizontal="center" vertical="center"/>
    </xf>
    <xf numFmtId="14" fontId="40" fillId="4" borderId="9" xfId="0" applyNumberFormat="1" applyFont="1" applyFill="1" applyBorder="1" applyAlignment="1">
      <alignment horizontal="center"/>
    </xf>
    <xf numFmtId="14" fontId="1" fillId="4" borderId="6" xfId="0" applyNumberFormat="1" applyFont="1" applyFill="1" applyBorder="1" applyAlignment="1">
      <alignment horizontal="center"/>
    </xf>
    <xf numFmtId="14" fontId="50" fillId="5" borderId="7" xfId="0" applyNumberFormat="1" applyFont="1" applyFill="1" applyBorder="1" applyAlignment="1">
      <alignment horizontal="center"/>
    </xf>
    <xf numFmtId="14" fontId="47" fillId="6" borderId="7" xfId="0" applyNumberFormat="1" applyFont="1" applyFill="1" applyBorder="1" applyAlignment="1">
      <alignment horizontal="center"/>
    </xf>
    <xf numFmtId="0" fontId="23" fillId="5" borderId="7" xfId="0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 vertical="center"/>
    </xf>
    <xf numFmtId="0" fontId="51" fillId="0" borderId="0" xfId="0" applyFont="1"/>
    <xf numFmtId="0" fontId="40" fillId="4" borderId="1" xfId="0" applyFont="1" applyFill="1" applyBorder="1" applyAlignment="1">
      <alignment horizontal="center" vertical="center"/>
    </xf>
    <xf numFmtId="0" fontId="40" fillId="4" borderId="1" xfId="0" applyFont="1" applyFill="1" applyBorder="1" applyAlignment="1">
      <alignment horizontal="center"/>
    </xf>
    <xf numFmtId="0" fontId="40" fillId="4" borderId="0" xfId="0" applyFont="1" applyFill="1"/>
    <xf numFmtId="0" fontId="16" fillId="0" borderId="0" xfId="1" applyFont="1" applyFill="1" applyProtection="1"/>
    <xf numFmtId="0" fontId="45" fillId="3" borderId="2" xfId="0" applyFont="1" applyFill="1" applyBorder="1" applyAlignment="1">
      <alignment vertical="center"/>
    </xf>
    <xf numFmtId="0" fontId="54" fillId="7" borderId="2" xfId="0" applyFont="1" applyFill="1" applyBorder="1" applyAlignment="1">
      <alignment horizontal="center"/>
    </xf>
    <xf numFmtId="0" fontId="54" fillId="4" borderId="2" xfId="0" applyFont="1" applyFill="1" applyBorder="1" applyAlignment="1">
      <alignment horizontal="center"/>
    </xf>
    <xf numFmtId="0" fontId="40" fillId="4" borderId="5" xfId="0" applyFont="1" applyFill="1" applyBorder="1" applyAlignment="1">
      <alignment horizontal="center"/>
    </xf>
    <xf numFmtId="0" fontId="55" fillId="9" borderId="0" xfId="0" applyFont="1" applyFill="1"/>
    <xf numFmtId="0" fontId="41" fillId="2" borderId="0" xfId="0" applyFont="1" applyFill="1" applyAlignment="1">
      <alignment horizontal="left"/>
    </xf>
    <xf numFmtId="0" fontId="17" fillId="0" borderId="1" xfId="0" applyFont="1" applyBorder="1"/>
    <xf numFmtId="0" fontId="31" fillId="0" borderId="1" xfId="0" applyFont="1" applyBorder="1"/>
    <xf numFmtId="0" fontId="18" fillId="0" borderId="1" xfId="1" applyNumberFormat="1" applyFont="1" applyBorder="1"/>
    <xf numFmtId="0" fontId="56" fillId="0" borderId="1" xfId="1" applyNumberFormat="1" applyFont="1" applyBorder="1"/>
    <xf numFmtId="0" fontId="56" fillId="0" borderId="1" xfId="1" applyFont="1" applyFill="1" applyBorder="1"/>
    <xf numFmtId="0" fontId="56" fillId="0" borderId="1" xfId="1" applyFont="1" applyBorder="1"/>
    <xf numFmtId="0" fontId="18" fillId="0" borderId="1" xfId="1" applyFont="1" applyFill="1" applyBorder="1"/>
    <xf numFmtId="0" fontId="56" fillId="0" borderId="1" xfId="0" applyFont="1" applyBorder="1"/>
    <xf numFmtId="0" fontId="56" fillId="0" borderId="1" xfId="1" applyNumberFormat="1" applyFont="1" applyFill="1" applyBorder="1"/>
    <xf numFmtId="0" fontId="18" fillId="0" borderId="1" xfId="1" applyFont="1" applyBorder="1"/>
    <xf numFmtId="0" fontId="40" fillId="3" borderId="3" xfId="0" applyFont="1" applyFill="1" applyBorder="1" applyAlignment="1">
      <alignment horizontal="center" vertical="center"/>
    </xf>
    <xf numFmtId="0" fontId="40" fillId="4" borderId="9" xfId="0" applyFont="1" applyFill="1" applyBorder="1" applyAlignment="1">
      <alignment vertical="center"/>
    </xf>
    <xf numFmtId="0" fontId="40" fillId="4" borderId="6" xfId="0" applyFont="1" applyFill="1" applyBorder="1" applyAlignment="1">
      <alignment vertical="center"/>
    </xf>
    <xf numFmtId="0" fontId="40" fillId="4" borderId="1" xfId="0" applyFont="1" applyFill="1" applyBorder="1" applyAlignment="1">
      <alignment vertical="center"/>
    </xf>
    <xf numFmtId="0" fontId="15" fillId="0" borderId="2" xfId="0" applyFont="1" applyBorder="1" applyAlignment="1">
      <alignment horizontal="left" indent="1"/>
    </xf>
    <xf numFmtId="0" fontId="57" fillId="0" borderId="32" xfId="0" applyFont="1" applyBorder="1" applyAlignment="1">
      <alignment horizontal="right"/>
    </xf>
    <xf numFmtId="0" fontId="57" fillId="0" borderId="1" xfId="0" applyFont="1" applyBorder="1" applyAlignment="1">
      <alignment horizontal="right"/>
    </xf>
    <xf numFmtId="0" fontId="58" fillId="0" borderId="0" xfId="0" applyFont="1"/>
    <xf numFmtId="20" fontId="0" fillId="2" borderId="2" xfId="0" applyNumberFormat="1" applyFill="1" applyBorder="1" applyProtection="1">
      <protection locked="0"/>
    </xf>
    <xf numFmtId="20" fontId="0" fillId="2" borderId="3" xfId="0" applyNumberFormat="1" applyFill="1" applyBorder="1" applyProtection="1">
      <protection locked="0"/>
    </xf>
    <xf numFmtId="20" fontId="0" fillId="2" borderId="4" xfId="0" applyNumberFormat="1" applyFill="1" applyBorder="1" applyProtection="1">
      <protection locked="0"/>
    </xf>
    <xf numFmtId="0" fontId="42" fillId="3" borderId="16" xfId="0" applyFont="1" applyFill="1" applyBorder="1" applyAlignment="1">
      <alignment horizontal="center"/>
    </xf>
    <xf numFmtId="0" fontId="42" fillId="3" borderId="17" xfId="0" applyFont="1" applyFill="1" applyBorder="1" applyAlignment="1">
      <alignment horizontal="center"/>
    </xf>
    <xf numFmtId="0" fontId="42" fillId="3" borderId="18" xfId="0" applyFont="1" applyFill="1" applyBorder="1" applyAlignment="1">
      <alignment horizontal="center"/>
    </xf>
    <xf numFmtId="0" fontId="46" fillId="2" borderId="20" xfId="0" applyFont="1" applyFill="1" applyBorder="1" applyAlignment="1">
      <alignment horizontal="center" vertical="center"/>
    </xf>
    <xf numFmtId="0" fontId="46" fillId="2" borderId="21" xfId="0" applyFont="1" applyFill="1" applyBorder="1" applyAlignment="1">
      <alignment horizontal="center" vertical="center"/>
    </xf>
    <xf numFmtId="0" fontId="46" fillId="2" borderId="23" xfId="0" applyFont="1" applyFill="1" applyBorder="1" applyAlignment="1">
      <alignment horizontal="center" vertical="center"/>
    </xf>
    <xf numFmtId="0" fontId="46" fillId="2" borderId="24" xfId="0" applyFont="1" applyFill="1" applyBorder="1" applyAlignment="1">
      <alignment horizontal="center" vertical="center"/>
    </xf>
    <xf numFmtId="0" fontId="40" fillId="4" borderId="2" xfId="0" applyFont="1" applyFill="1" applyBorder="1" applyAlignment="1">
      <alignment horizontal="left"/>
    </xf>
    <xf numFmtId="0" fontId="40" fillId="4" borderId="3" xfId="0" applyFont="1" applyFill="1" applyBorder="1" applyAlignment="1">
      <alignment horizontal="left"/>
    </xf>
    <xf numFmtId="0" fontId="40" fillId="4" borderId="4" xfId="0" applyFont="1" applyFill="1" applyBorder="1" applyAlignment="1">
      <alignment horizontal="left"/>
    </xf>
    <xf numFmtId="20" fontId="53" fillId="0" borderId="2" xfId="0" applyNumberFormat="1" applyFont="1" applyBorder="1" applyAlignment="1">
      <alignment horizontal="center"/>
    </xf>
    <xf numFmtId="20" fontId="53" fillId="0" borderId="3" xfId="0" applyNumberFormat="1" applyFont="1" applyBorder="1" applyAlignment="1">
      <alignment horizontal="center"/>
    </xf>
    <xf numFmtId="20" fontId="53" fillId="0" borderId="4" xfId="0" applyNumberFormat="1" applyFont="1" applyBorder="1" applyAlignment="1">
      <alignment horizontal="center"/>
    </xf>
    <xf numFmtId="20" fontId="14" fillId="0" borderId="2" xfId="0" applyNumberFormat="1" applyFont="1" applyBorder="1" applyAlignment="1">
      <alignment horizontal="center"/>
    </xf>
    <xf numFmtId="20" fontId="14" fillId="0" borderId="3" xfId="0" applyNumberFormat="1" applyFont="1" applyBorder="1" applyAlignment="1">
      <alignment horizontal="center"/>
    </xf>
    <xf numFmtId="20" fontId="14" fillId="0" borderId="4" xfId="0" applyNumberFormat="1" applyFont="1" applyBorder="1" applyAlignment="1">
      <alignment horizontal="center"/>
    </xf>
    <xf numFmtId="0" fontId="43" fillId="3" borderId="19" xfId="0" applyFont="1" applyFill="1" applyBorder="1" applyAlignment="1">
      <alignment horizontal="center" vertical="center" wrapText="1"/>
    </xf>
    <xf numFmtId="0" fontId="43" fillId="3" borderId="20" xfId="0" applyFont="1" applyFill="1" applyBorder="1" applyAlignment="1">
      <alignment horizontal="center" vertical="center" wrapText="1"/>
    </xf>
    <xf numFmtId="0" fontId="43" fillId="3" borderId="22" xfId="0" applyFont="1" applyFill="1" applyBorder="1" applyAlignment="1">
      <alignment horizontal="center" vertical="center" wrapText="1"/>
    </xf>
    <xf numFmtId="0" fontId="43" fillId="3" borderId="23" xfId="0" applyFont="1" applyFill="1" applyBorder="1" applyAlignment="1">
      <alignment horizontal="center" vertical="center" wrapText="1"/>
    </xf>
    <xf numFmtId="0" fontId="33" fillId="0" borderId="35" xfId="1" applyFont="1" applyFill="1" applyBorder="1" applyAlignment="1">
      <alignment horizontal="center"/>
    </xf>
    <xf numFmtId="0" fontId="33" fillId="0" borderId="9" xfId="1" applyFont="1" applyFill="1" applyBorder="1" applyAlignment="1">
      <alignment horizontal="center"/>
    </xf>
    <xf numFmtId="20" fontId="0" fillId="2" borderId="2" xfId="0" applyNumberFormat="1" applyFill="1" applyBorder="1"/>
    <xf numFmtId="20" fontId="0" fillId="2" borderId="3" xfId="0" applyNumberFormat="1" applyFill="1" applyBorder="1"/>
    <xf numFmtId="20" fontId="0" fillId="2" borderId="4" xfId="0" applyNumberFormat="1" applyFill="1" applyBorder="1"/>
    <xf numFmtId="0" fontId="42" fillId="3" borderId="25" xfId="0" applyFont="1" applyFill="1" applyBorder="1" applyAlignment="1">
      <alignment horizontal="center"/>
    </xf>
    <xf numFmtId="0" fontId="42" fillId="3" borderId="26" xfId="0" applyFont="1" applyFill="1" applyBorder="1" applyAlignment="1">
      <alignment horizontal="center"/>
    </xf>
    <xf numFmtId="0" fontId="42" fillId="3" borderId="27" xfId="0" applyFont="1" applyFill="1" applyBorder="1" applyAlignment="1">
      <alignment horizontal="center"/>
    </xf>
    <xf numFmtId="0" fontId="43" fillId="3" borderId="28" xfId="0" applyFont="1" applyFill="1" applyBorder="1" applyAlignment="1">
      <alignment horizontal="center" vertical="center" wrapText="1"/>
    </xf>
    <xf numFmtId="0" fontId="43" fillId="3" borderId="29" xfId="0" applyFont="1" applyFill="1" applyBorder="1" applyAlignment="1">
      <alignment horizontal="center" vertical="center" wrapText="1"/>
    </xf>
    <xf numFmtId="0" fontId="43" fillId="3" borderId="30" xfId="0" applyFont="1" applyFill="1" applyBorder="1" applyAlignment="1">
      <alignment horizontal="center" vertical="center" wrapText="1"/>
    </xf>
    <xf numFmtId="0" fontId="33" fillId="0" borderId="0" xfId="1" applyFont="1" applyFill="1" applyBorder="1" applyAlignment="1">
      <alignment horizontal="center"/>
    </xf>
    <xf numFmtId="0" fontId="33" fillId="0" borderId="12" xfId="1" applyFont="1" applyFill="1" applyBorder="1" applyAlignment="1">
      <alignment horizontal="center"/>
    </xf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46" fillId="0" borderId="20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23" xfId="0" applyFont="1" applyBorder="1" applyAlignment="1">
      <alignment horizontal="center" vertical="center"/>
    </xf>
    <xf numFmtId="0" fontId="46" fillId="0" borderId="24" xfId="0" applyFont="1" applyBorder="1" applyAlignment="1">
      <alignment horizontal="center" vertical="center"/>
    </xf>
    <xf numFmtId="0" fontId="33" fillId="0" borderId="0" xfId="1" applyFont="1" applyFill="1" applyAlignment="1">
      <alignment horizontal="right"/>
    </xf>
    <xf numFmtId="0" fontId="52" fillId="3" borderId="1" xfId="0" applyFont="1" applyFill="1" applyBorder="1" applyAlignment="1">
      <alignment horizontal="center" vertical="center"/>
    </xf>
    <xf numFmtId="0" fontId="33" fillId="0" borderId="0" xfId="1" applyFont="1" applyFill="1" applyBorder="1" applyAlignment="1">
      <alignment horizontal="right"/>
    </xf>
    <xf numFmtId="4" fontId="14" fillId="0" borderId="2" xfId="0" applyNumberFormat="1" applyFont="1" applyBorder="1"/>
    <xf numFmtId="4" fontId="14" fillId="0" borderId="4" xfId="0" applyNumberFormat="1" applyFont="1" applyBorder="1"/>
    <xf numFmtId="4" fontId="14" fillId="0" borderId="11" xfId="0" applyNumberFormat="1" applyFont="1" applyBorder="1"/>
    <xf numFmtId="4" fontId="14" fillId="0" borderId="31" xfId="0" applyNumberFormat="1" applyFont="1" applyBorder="1"/>
    <xf numFmtId="4" fontId="53" fillId="0" borderId="33" xfId="0" applyNumberFormat="1" applyFont="1" applyBorder="1"/>
    <xf numFmtId="4" fontId="53" fillId="0" borderId="34" xfId="0" applyNumberFormat="1" applyFont="1" applyBorder="1"/>
    <xf numFmtId="2" fontId="53" fillId="0" borderId="2" xfId="0" applyNumberFormat="1" applyFont="1" applyBorder="1"/>
    <xf numFmtId="2" fontId="53" fillId="0" borderId="4" xfId="0" applyNumberFormat="1" applyFont="1" applyBorder="1"/>
    <xf numFmtId="0" fontId="33" fillId="0" borderId="0" xfId="1" applyFont="1" applyFill="1" applyAlignment="1" applyProtection="1">
      <alignment horizontal="center"/>
    </xf>
    <xf numFmtId="4" fontId="25" fillId="0" borderId="1" xfId="0" applyNumberFormat="1" applyFont="1" applyBorder="1"/>
    <xf numFmtId="0" fontId="25" fillId="0" borderId="1" xfId="0" applyFont="1" applyBorder="1"/>
    <xf numFmtId="4" fontId="25" fillId="0" borderId="2" xfId="0" applyNumberFormat="1" applyFont="1" applyBorder="1"/>
    <xf numFmtId="4" fontId="25" fillId="0" borderId="4" xfId="0" applyNumberFormat="1" applyFont="1" applyBorder="1"/>
    <xf numFmtId="4" fontId="1" fillId="4" borderId="5" xfId="0" applyNumberFormat="1" applyFont="1" applyFill="1" applyBorder="1" applyAlignment="1">
      <alignment horizontal="center"/>
    </xf>
    <xf numFmtId="4" fontId="25" fillId="0" borderId="2" xfId="0" applyNumberFormat="1" applyFont="1" applyBorder="1" applyAlignment="1">
      <alignment horizontal="right"/>
    </xf>
    <xf numFmtId="4" fontId="25" fillId="0" borderId="4" xfId="0" applyNumberFormat="1" applyFont="1" applyBorder="1" applyAlignment="1">
      <alignment horizontal="right"/>
    </xf>
  </cellXfs>
  <cellStyles count="2">
    <cellStyle name="Hipervínculo" xfId="1" builtinId="8"/>
    <cellStyle name="Normal" xfId="0" builtinId="0"/>
  </cellStyles>
  <dxfs count="45">
    <dxf>
      <font>
        <b val="0"/>
        <i val="0"/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1D5D39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1D5D39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</dxf>
    <dxf>
      <font>
        <color theme="0"/>
      </font>
      <fill>
        <patternFill>
          <bgColor rgb="FFC67070"/>
        </patternFill>
      </fill>
    </dxf>
  </dxfs>
  <tableStyles count="0" defaultTableStyle="TableStyleMedium2" defaultPivotStyle="PivotStyleLight16"/>
  <colors>
    <mruColors>
      <color rgb="FF1D5D39"/>
      <color rgb="FF9D0A00"/>
      <color rgb="FF424242"/>
      <color rgb="FFCC0000"/>
      <color rgb="FFFFC7CE"/>
      <color rgb="FFC6EFCE"/>
      <color rgb="FFF0F0F0"/>
      <color rgb="FFFFFFFF"/>
      <color rgb="FFE5E2DF"/>
      <color rgb="FFD9D1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Movimientos mensuales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Y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D5D39"/>
            </a:solidFill>
            <a:ln>
              <a:noFill/>
            </a:ln>
            <a:effectLst/>
          </c:spPr>
          <c:invertIfNegative val="0"/>
          <c:cat>
            <c:strRef>
              <c:f>'Contab.'!$B$52:$B$63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'Contab.'!$D$52:$D$63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E-434B-A770-921DF2867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9557488"/>
        <c:axId val="349562736"/>
      </c:barChart>
      <c:catAx>
        <c:axId val="34955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Y"/>
          </a:p>
        </c:txPr>
        <c:crossAx val="349562736"/>
        <c:crosses val="autoZero"/>
        <c:auto val="1"/>
        <c:lblAlgn val="ctr"/>
        <c:lblOffset val="100"/>
        <c:noMultiLvlLbl val="0"/>
      </c:catAx>
      <c:valAx>
        <c:axId val="34956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Y"/>
          </a:p>
        </c:txPr>
        <c:crossAx val="349557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Y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" TargetMode="External"/><Relationship Id="rId2" Type="http://schemas.openxmlformats.org/officeDocument/2006/relationships/hyperlink" Target="https://drive.google.com/file/d/1dSQs2Suc60UC2V-WgSHgKDKSBqhuD98Y/view?usp=drive_link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2.png"/><Relationship Id="rId5" Type="http://schemas.openxmlformats.org/officeDocument/2006/relationships/hyperlink" Target="https://www.freepik.es/fotos/negocios" TargetMode="External"/><Relationship Id="rId4" Type="http://schemas.openxmlformats.org/officeDocument/2006/relationships/hyperlink" Target="https://clasesexcel.com/blog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clasesexcel.com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clasesexcel.com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://clasesexcel.com/" TargetMode="Externa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clasesexcel.com/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mailto:info@clasesexcel.com?subject=Agenda%20Calendario%202025" TargetMode="External"/><Relationship Id="rId7" Type="http://schemas.openxmlformats.org/officeDocument/2006/relationships/hyperlink" Target="https://www.freepik.es/fotos/fondo" TargetMode="External"/><Relationship Id="rId2" Type="http://schemas.openxmlformats.org/officeDocument/2006/relationships/hyperlink" Target="https://clasesexcel.com/contacto/" TargetMode="External"/><Relationship Id="rId1" Type="http://schemas.openxmlformats.org/officeDocument/2006/relationships/hyperlink" Target="https://clasesexcel.com/" TargetMode="External"/><Relationship Id="rId6" Type="http://schemas.openxmlformats.org/officeDocument/2006/relationships/hyperlink" Target="mailto:info@clasesexcel.com?subject=Agenda%20Calendario%202020" TargetMode="External"/><Relationship Id="rId5" Type="http://schemas.openxmlformats.org/officeDocument/2006/relationships/image" Target="../media/image5.png"/><Relationship Id="rId4" Type="http://schemas.openxmlformats.org/officeDocument/2006/relationships/hyperlink" Target="https://clasesexcel.com/terminos-y-condiciones-de-uso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628649</xdr:colOff>
      <xdr:row>0</xdr:row>
      <xdr:rowOff>0</xdr:rowOff>
    </xdr:from>
    <xdr:to>
      <xdr:col>16</xdr:col>
      <xdr:colOff>228599</xdr:colOff>
      <xdr:row>28</xdr:row>
      <xdr:rowOff>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76649" y="0"/>
          <a:ext cx="8505825" cy="5334000"/>
        </a:xfrm>
        <a:prstGeom prst="rect">
          <a:avLst/>
        </a:prstGeom>
      </xdr:spPr>
    </xdr:pic>
    <xdr:clientData/>
  </xdr:twoCellAnchor>
  <xdr:twoCellAnchor>
    <xdr:from>
      <xdr:col>3</xdr:col>
      <xdr:colOff>466726</xdr:colOff>
      <xdr:row>5</xdr:row>
      <xdr:rowOff>85726</xdr:rowOff>
    </xdr:from>
    <xdr:to>
      <xdr:col>9</xdr:col>
      <xdr:colOff>57151</xdr:colOff>
      <xdr:row>7</xdr:row>
      <xdr:rowOff>47626</xdr:rowOff>
    </xdr:to>
    <xdr:sp macro="" textlink="">
      <xdr:nvSpPr>
        <xdr:cNvPr id="6" name="Rectángulo redondead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752726" y="10382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u="sng">
              <a:solidFill>
                <a:schemeClr val="bg1"/>
              </a:solidFill>
            </a:rPr>
            <a:t>Características e Instrucciones de Uso</a:t>
          </a:r>
        </a:p>
      </xdr:txBody>
    </xdr:sp>
    <xdr:clientData/>
  </xdr:twoCellAnchor>
  <xdr:twoCellAnchor>
    <xdr:from>
      <xdr:col>3</xdr:col>
      <xdr:colOff>466726</xdr:colOff>
      <xdr:row>7</xdr:row>
      <xdr:rowOff>123825</xdr:rowOff>
    </xdr:from>
    <xdr:to>
      <xdr:col>9</xdr:col>
      <xdr:colOff>57151</xdr:colOff>
      <xdr:row>9</xdr:row>
      <xdr:rowOff>85725</xdr:rowOff>
    </xdr:to>
    <xdr:sp macro="" textlink="">
      <xdr:nvSpPr>
        <xdr:cNvPr id="10" name="Rectángulo redondead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752726" y="1457325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Aprende más sobre Excel</a:t>
          </a:r>
        </a:p>
      </xdr:txBody>
    </xdr:sp>
    <xdr:clientData/>
  </xdr:twoCellAnchor>
  <xdr:twoCellAnchor>
    <xdr:from>
      <xdr:col>3</xdr:col>
      <xdr:colOff>466726</xdr:colOff>
      <xdr:row>9</xdr:row>
      <xdr:rowOff>114300</xdr:rowOff>
    </xdr:from>
    <xdr:to>
      <xdr:col>9</xdr:col>
      <xdr:colOff>57151</xdr:colOff>
      <xdr:row>11</xdr:row>
      <xdr:rowOff>76200</xdr:rowOff>
    </xdr:to>
    <xdr:sp macro="" textlink="">
      <xdr:nvSpPr>
        <xdr:cNvPr id="14" name="Rectángulo redondead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752726" y="1828800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Visita el</a:t>
          </a:r>
          <a:r>
            <a:rPr lang="es-ES" sz="1400" b="0" i="0" u="sng" baseline="0">
              <a:solidFill>
                <a:srgbClr val="20BA49"/>
              </a:solidFill>
            </a:rPr>
            <a:t> Blog o suscríbete al Boletín</a:t>
          </a:r>
          <a:endParaRPr lang="es-ES" sz="1400" b="0" i="0" u="sng">
            <a:solidFill>
              <a:srgbClr val="20BA49"/>
            </a:solidFill>
          </a:endParaRPr>
        </a:p>
      </xdr:txBody>
    </xdr:sp>
    <xdr:clientData/>
  </xdr:twoCellAnchor>
  <xdr:twoCellAnchor>
    <xdr:from>
      <xdr:col>0</xdr:col>
      <xdr:colOff>221770</xdr:colOff>
      <xdr:row>1</xdr:row>
      <xdr:rowOff>30662</xdr:rowOff>
    </xdr:from>
    <xdr:to>
      <xdr:col>5</xdr:col>
      <xdr:colOff>326545</xdr:colOff>
      <xdr:row>21</xdr:row>
      <xdr:rowOff>144962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21185559">
          <a:off x="221770" y="221162"/>
          <a:ext cx="3914775" cy="3924300"/>
        </a:xfrm>
        <a:prstGeom prst="ellipse">
          <a:avLst/>
        </a:prstGeom>
        <a:solidFill>
          <a:srgbClr val="1D5D39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3600" b="1" i="0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Agenda</a:t>
          </a:r>
        </a:p>
        <a:p>
          <a:pPr algn="ctr"/>
          <a:r>
            <a:rPr lang="es-ES" sz="3600" b="1" i="0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Calendario</a:t>
          </a:r>
          <a:r>
            <a:rPr lang="es-ES" sz="3600" b="0" i="0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 </a:t>
          </a:r>
        </a:p>
        <a:p>
          <a:pPr algn="ctr"/>
          <a:r>
            <a:rPr lang="es-ES" sz="8000" b="0" i="0" cap="none" spc="0">
              <a:ln>
                <a:noFill/>
              </a:ln>
              <a:solidFill>
                <a:srgbClr val="20BA49"/>
              </a:solidFill>
              <a:effectLst/>
            </a:rPr>
            <a:t>2025</a:t>
          </a:r>
        </a:p>
      </xdr:txBody>
    </xdr:sp>
    <xdr:clientData/>
  </xdr:twoCellAnchor>
  <xdr:twoCellAnchor>
    <xdr:from>
      <xdr:col>5</xdr:col>
      <xdr:colOff>95250</xdr:colOff>
      <xdr:row>0</xdr:row>
      <xdr:rowOff>6</xdr:rowOff>
    </xdr:from>
    <xdr:to>
      <xdr:col>8</xdr:col>
      <xdr:colOff>95250</xdr:colOff>
      <xdr:row>5</xdr:row>
      <xdr:rowOff>57149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905250" y="6"/>
          <a:ext cx="2286000" cy="1009643"/>
        </a:xfrm>
        <a:prstGeom prst="rect">
          <a:avLst/>
        </a:prstGeom>
        <a:solidFill>
          <a:srgbClr val="FFFFFF">
            <a:alpha val="5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4</xdr:col>
      <xdr:colOff>628650</xdr:colOff>
      <xdr:row>27</xdr:row>
      <xdr:rowOff>9524</xdr:rowOff>
    </xdr:from>
    <xdr:to>
      <xdr:col>9</xdr:col>
      <xdr:colOff>190500</xdr:colOff>
      <xdr:row>27</xdr:row>
      <xdr:rowOff>180975</xdr:rowOff>
    </xdr:to>
    <xdr:sp macro="" textlink="">
      <xdr:nvSpPr>
        <xdr:cNvPr id="2" name="CuadroTexto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676650" y="5153024"/>
          <a:ext cx="3371850" cy="171451"/>
        </a:xfrm>
        <a:prstGeom prst="rect">
          <a:avLst/>
        </a:prstGeom>
        <a:solidFill>
          <a:srgbClr val="FFFFFF">
            <a:alpha val="34118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UY" sz="1000" b="1" i="0" u="sng" strike="noStrike">
              <a:solidFill>
                <a:srgbClr val="1D5D39"/>
              </a:solidFill>
              <a:effectLst/>
              <a:latin typeface="+mn-lt"/>
              <a:ea typeface="+mn-ea"/>
              <a:cs typeface="+mn-cs"/>
            </a:rPr>
            <a:t>Foto de Negocios creada por pch.vector - www.freepik.com</a:t>
          </a:r>
          <a:endParaRPr lang="es-UY" sz="1000" b="1">
            <a:solidFill>
              <a:srgbClr val="1D5D39"/>
            </a:solidFill>
          </a:endParaRPr>
        </a:p>
      </xdr:txBody>
    </xdr:sp>
    <xdr:clientData/>
  </xdr:twoCellAnchor>
  <xdr:oneCellAnchor>
    <xdr:from>
      <xdr:col>13</xdr:col>
      <xdr:colOff>644429</xdr:colOff>
      <xdr:row>4</xdr:row>
      <xdr:rowOff>4764</xdr:rowOff>
    </xdr:from>
    <xdr:ext cx="1625060" cy="233205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985A0A78-EECE-4ED3-B412-655E88C57F6B}"/>
            </a:ext>
          </a:extLst>
        </xdr:cNvPr>
        <xdr:cNvSpPr txBox="1"/>
      </xdr:nvSpPr>
      <xdr:spPr>
        <a:xfrm>
          <a:off x="10550429" y="766764"/>
          <a:ext cx="162506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ES" sz="900" baseline="0">
              <a:latin typeface="+mn-lt"/>
              <a:cs typeface="Calibri" panose="020F0502020204030204" pitchFamily="34" charset="0"/>
            </a:rPr>
            <a:t>Todos los derechos reservados</a:t>
          </a:r>
          <a:endParaRPr lang="es-ES" sz="900">
            <a:latin typeface="+mn-lt"/>
          </a:endParaRPr>
        </a:p>
      </xdr:txBody>
    </xdr:sp>
    <xdr:clientData/>
  </xdr:oneCellAnchor>
  <xdr:oneCellAnchor>
    <xdr:from>
      <xdr:col>14</xdr:col>
      <xdr:colOff>329980</xdr:colOff>
      <xdr:row>3</xdr:row>
      <xdr:rowOff>57150</xdr:rowOff>
    </xdr:from>
    <xdr:ext cx="1198661" cy="248851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62D44A6B-211B-4072-B453-F4979A1E3A90}"/>
            </a:ext>
          </a:extLst>
        </xdr:cNvPr>
        <xdr:cNvSpPr txBox="1"/>
      </xdr:nvSpPr>
      <xdr:spPr>
        <a:xfrm>
          <a:off x="10997980" y="628650"/>
          <a:ext cx="119866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000">
              <a:latin typeface="+mn-lt"/>
            </a:rPr>
            <a:t>Clases Excel</a:t>
          </a:r>
          <a:r>
            <a:rPr lang="es-ES" sz="1000" baseline="0">
              <a:latin typeface="+mn-lt"/>
            </a:rPr>
            <a:t> </a:t>
          </a:r>
          <a:r>
            <a:rPr lang="es-ES" sz="1000" baseline="0">
              <a:latin typeface="+mn-lt"/>
              <a:cs typeface="Calibri" panose="020F0502020204030204" pitchFamily="34" charset="0"/>
            </a:rPr>
            <a:t>©2024</a:t>
          </a:r>
        </a:p>
      </xdr:txBody>
    </xdr:sp>
    <xdr:clientData/>
  </xdr:oneCellAnchor>
  <xdr:oneCellAnchor>
    <xdr:from>
      <xdr:col>15</xdr:col>
      <xdr:colOff>108828</xdr:colOff>
      <xdr:row>4</xdr:row>
      <xdr:rowOff>133350</xdr:rowOff>
    </xdr:from>
    <xdr:ext cx="876715" cy="233205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102B379-1E50-4302-BA46-014183846F35}"/>
            </a:ext>
          </a:extLst>
        </xdr:cNvPr>
        <xdr:cNvSpPr txBox="1"/>
      </xdr:nvSpPr>
      <xdr:spPr>
        <a:xfrm>
          <a:off x="11300703" y="895350"/>
          <a:ext cx="876715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900" b="1">
              <a:solidFill>
                <a:srgbClr val="333F4F"/>
              </a:solidFill>
            </a:rPr>
            <a:t>AC2025-v</a:t>
          </a:r>
          <a:r>
            <a:rPr lang="es-ES" sz="900" b="1" baseline="0">
              <a:solidFill>
                <a:srgbClr val="333F4F"/>
              </a:solidFill>
            </a:rPr>
            <a:t>2.0.0</a:t>
          </a:r>
          <a:endParaRPr lang="es-ES" sz="900" b="1">
            <a:solidFill>
              <a:srgbClr val="333F4F"/>
            </a:solidFill>
          </a:endParaRPr>
        </a:p>
      </xdr:txBody>
    </xdr:sp>
    <xdr:clientData/>
  </xdr:oneCellAnchor>
  <xdr:oneCellAnchor>
    <xdr:from>
      <xdr:col>13</xdr:col>
      <xdr:colOff>597965</xdr:colOff>
      <xdr:row>0</xdr:row>
      <xdr:rowOff>57150</xdr:rowOff>
    </xdr:from>
    <xdr:ext cx="1731051" cy="574676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BB4ACCF9-DD2B-4D9F-B5FE-4A241BCBA1D0}"/>
            </a:ext>
          </a:extLst>
        </xdr:cNvPr>
        <xdr:cNvSpPr txBox="1"/>
      </xdr:nvSpPr>
      <xdr:spPr>
        <a:xfrm rot="21377638">
          <a:off x="10503965" y="57150"/>
          <a:ext cx="1731051" cy="574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ES" sz="1600" b="0" cap="none" spc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Obsequio</a:t>
          </a:r>
          <a:r>
            <a:rPr lang="es-ES" sz="1600" b="0" cap="none" spc="0" baseline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 de</a:t>
          </a:r>
          <a:endParaRPr lang="es-ES" sz="1600" b="0" cap="none" spc="0">
            <a:ln w="0"/>
            <a:solidFill>
              <a:srgbClr val="C00000"/>
            </a:solidFill>
            <a:effectLst/>
            <a:latin typeface="Segoe Script" panose="020B0504020000000003" pitchFamily="34" charset="0"/>
          </a:endParaRPr>
        </a:p>
      </xdr:txBody>
    </xdr:sp>
    <xdr:clientData/>
  </xdr:oneCellAnchor>
  <xdr:twoCellAnchor editAs="oneCell">
    <xdr:from>
      <xdr:col>13</xdr:col>
      <xdr:colOff>542925</xdr:colOff>
      <xdr:row>2</xdr:row>
      <xdr:rowOff>9525</xdr:rowOff>
    </xdr:from>
    <xdr:to>
      <xdr:col>16</xdr:col>
      <xdr:colOff>138426</xdr:colOff>
      <xdr:row>3</xdr:row>
      <xdr:rowOff>112168</xdr:rowOff>
    </xdr:to>
    <xdr:pic>
      <xdr:nvPicPr>
        <xdr:cNvPr id="17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98D19CE-876E-4C91-834D-F1BCF2643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48925" y="390525"/>
          <a:ext cx="1643376" cy="293143"/>
        </a:xfrm>
        <a:prstGeom prst="rect">
          <a:avLst/>
        </a:prstGeom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42</xdr:col>
      <xdr:colOff>123825</xdr:colOff>
      <xdr:row>0</xdr:row>
      <xdr:rowOff>219076</xdr:rowOff>
    </xdr:from>
    <xdr:to>
      <xdr:col>48</xdr:col>
      <xdr:colOff>42408</xdr:colOff>
      <xdr:row>0</xdr:row>
      <xdr:rowOff>456841</xdr:rowOff>
    </xdr:to>
    <xdr:pic>
      <xdr:nvPicPr>
        <xdr:cNvPr id="10" name="Imagen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63075" y="219076"/>
          <a:ext cx="1347333" cy="2377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57150</xdr:colOff>
      <xdr:row>0</xdr:row>
      <xdr:rowOff>219076</xdr:rowOff>
    </xdr:from>
    <xdr:to>
      <xdr:col>39</xdr:col>
      <xdr:colOff>213858</xdr:colOff>
      <xdr:row>0</xdr:row>
      <xdr:rowOff>456841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3000" y="219076"/>
          <a:ext cx="1347333" cy="2377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50</xdr:row>
      <xdr:rowOff>0</xdr:rowOff>
    </xdr:from>
    <xdr:to>
      <xdr:col>16</xdr:col>
      <xdr:colOff>400425</xdr:colOff>
      <xdr:row>66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381000</xdr:colOff>
      <xdr:row>0</xdr:row>
      <xdr:rowOff>219076</xdr:rowOff>
    </xdr:from>
    <xdr:to>
      <xdr:col>16</xdr:col>
      <xdr:colOff>699633</xdr:colOff>
      <xdr:row>0</xdr:row>
      <xdr:rowOff>456841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91375" y="219076"/>
          <a:ext cx="1347333" cy="2377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180975</xdr:colOff>
      <xdr:row>0</xdr:row>
      <xdr:rowOff>219076</xdr:rowOff>
    </xdr:from>
    <xdr:to>
      <xdr:col>10</xdr:col>
      <xdr:colOff>4308</xdr:colOff>
      <xdr:row>0</xdr:row>
      <xdr:rowOff>462937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38900" y="219076"/>
          <a:ext cx="1347333" cy="2438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3</xdr:row>
      <xdr:rowOff>38100</xdr:rowOff>
    </xdr:from>
    <xdr:to>
      <xdr:col>2</xdr:col>
      <xdr:colOff>1854900</xdr:colOff>
      <xdr:row>4</xdr:row>
      <xdr:rowOff>9525</xdr:rowOff>
    </xdr:to>
    <xdr:sp macro="" textlink="">
      <xdr:nvSpPr>
        <xdr:cNvPr id="19" name="3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/>
      </xdr:nvSpPr>
      <xdr:spPr>
        <a:xfrm>
          <a:off x="4733925" y="781050"/>
          <a:ext cx="15120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600075</xdr:colOff>
      <xdr:row>4</xdr:row>
      <xdr:rowOff>38100</xdr:rowOff>
    </xdr:from>
    <xdr:to>
      <xdr:col>2</xdr:col>
      <xdr:colOff>2760075</xdr:colOff>
      <xdr:row>5</xdr:row>
      <xdr:rowOff>19050</xdr:rowOff>
    </xdr:to>
    <xdr:sp macro="" textlink="">
      <xdr:nvSpPr>
        <xdr:cNvPr id="20" name="6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/>
      </xdr:nvSpPr>
      <xdr:spPr>
        <a:xfrm>
          <a:off x="4991100" y="971550"/>
          <a:ext cx="2160000" cy="171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400050</xdr:colOff>
      <xdr:row>5</xdr:row>
      <xdr:rowOff>38100</xdr:rowOff>
    </xdr:from>
    <xdr:to>
      <xdr:col>2</xdr:col>
      <xdr:colOff>1840050</xdr:colOff>
      <xdr:row>6</xdr:row>
      <xdr:rowOff>9525</xdr:rowOff>
    </xdr:to>
    <xdr:sp macro="" textlink="">
      <xdr:nvSpPr>
        <xdr:cNvPr id="21" name="7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/>
      </xdr:nvSpPr>
      <xdr:spPr>
        <a:xfrm>
          <a:off x="4791075" y="1162050"/>
          <a:ext cx="14400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923925</xdr:colOff>
      <xdr:row>1</xdr:row>
      <xdr:rowOff>38100</xdr:rowOff>
    </xdr:from>
    <xdr:to>
      <xdr:col>5</xdr:col>
      <xdr:colOff>19050</xdr:colOff>
      <xdr:row>2</xdr:row>
      <xdr:rowOff>0</xdr:rowOff>
    </xdr:to>
    <xdr:sp macro="" textlink="">
      <xdr:nvSpPr>
        <xdr:cNvPr id="22" name="8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/>
      </xdr:nvSpPr>
      <xdr:spPr>
        <a:xfrm>
          <a:off x="9191625" y="466725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1067</xdr:colOff>
      <xdr:row>0</xdr:row>
      <xdr:rowOff>2497</xdr:rowOff>
    </xdr:from>
    <xdr:to>
      <xdr:col>1</xdr:col>
      <xdr:colOff>8454</xdr:colOff>
      <xdr:row>14</xdr:row>
      <xdr:rowOff>153782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7" y="2497"/>
          <a:ext cx="4217437" cy="4723285"/>
        </a:xfrm>
        <a:prstGeom prst="rect">
          <a:avLst/>
        </a:prstGeom>
      </xdr:spPr>
    </xdr:pic>
    <xdr:clientData/>
  </xdr:twoCellAnchor>
  <xdr:twoCellAnchor>
    <xdr:from>
      <xdr:col>2</xdr:col>
      <xdr:colOff>342900</xdr:colOff>
      <xdr:row>3</xdr:row>
      <xdr:rowOff>38100</xdr:rowOff>
    </xdr:from>
    <xdr:to>
      <xdr:col>2</xdr:col>
      <xdr:colOff>1854900</xdr:colOff>
      <xdr:row>4</xdr:row>
      <xdr:rowOff>9525</xdr:rowOff>
    </xdr:to>
    <xdr:sp macro="" textlink="">
      <xdr:nvSpPr>
        <xdr:cNvPr id="8" name="3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/>
      </xdr:nvSpPr>
      <xdr:spPr>
        <a:xfrm>
          <a:off x="4733925" y="866775"/>
          <a:ext cx="15120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600075</xdr:colOff>
      <xdr:row>4</xdr:row>
      <xdr:rowOff>38100</xdr:rowOff>
    </xdr:from>
    <xdr:to>
      <xdr:col>2</xdr:col>
      <xdr:colOff>2760075</xdr:colOff>
      <xdr:row>5</xdr:row>
      <xdr:rowOff>19050</xdr:rowOff>
    </xdr:to>
    <xdr:sp macro="" textlink="">
      <xdr:nvSpPr>
        <xdr:cNvPr id="9" name="6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4991100" y="1057275"/>
          <a:ext cx="2160000" cy="171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400050</xdr:colOff>
      <xdr:row>6</xdr:row>
      <xdr:rowOff>38100</xdr:rowOff>
    </xdr:from>
    <xdr:to>
      <xdr:col>2</xdr:col>
      <xdr:colOff>1840050</xdr:colOff>
      <xdr:row>7</xdr:row>
      <xdr:rowOff>9525</xdr:rowOff>
    </xdr:to>
    <xdr:sp macro="" textlink="">
      <xdr:nvSpPr>
        <xdr:cNvPr id="10" name="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>
          <a:off x="4791075" y="1438275"/>
          <a:ext cx="1440000" cy="171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13</xdr:row>
      <xdr:rowOff>180975</xdr:rowOff>
    </xdr:from>
    <xdr:to>
      <xdr:col>0</xdr:col>
      <xdr:colOff>3600000</xdr:colOff>
      <xdr:row>14</xdr:row>
      <xdr:rowOff>163275</xdr:rowOff>
    </xdr:to>
    <xdr:sp macro="" textlink="">
      <xdr:nvSpPr>
        <xdr:cNvPr id="11" name="CuadroTexto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0" y="4562475"/>
          <a:ext cx="3600000" cy="172800"/>
        </a:xfrm>
        <a:prstGeom prst="rect">
          <a:avLst/>
        </a:prstGeom>
        <a:solidFill>
          <a:srgbClr val="FFFFFF">
            <a:alpha val="34118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UY" sz="1000" b="1" i="0" u="sng" strike="noStrike">
              <a:solidFill>
                <a:srgbClr val="1D5D39"/>
              </a:solidFill>
              <a:effectLst/>
              <a:latin typeface="+mn-lt"/>
              <a:ea typeface="+mn-ea"/>
              <a:cs typeface="+mn-cs"/>
            </a:rPr>
            <a:t>Foto de Fondo creada por valeria_aksakova - www.freepik.com</a:t>
          </a:r>
          <a:endParaRPr lang="es-UY" sz="1000" b="1">
            <a:solidFill>
              <a:srgbClr val="1D5D39"/>
            </a:solidFill>
          </a:endParaRPr>
        </a:p>
      </xdr:txBody>
    </xdr:sp>
    <xdr:clientData/>
  </xdr:twoCellAnchor>
  <xdr:twoCellAnchor editAs="oneCell">
    <xdr:from>
      <xdr:col>4</xdr:col>
      <xdr:colOff>1152525</xdr:colOff>
      <xdr:row>0</xdr:row>
      <xdr:rowOff>219075</xdr:rowOff>
    </xdr:from>
    <xdr:to>
      <xdr:col>4</xdr:col>
      <xdr:colOff>2323070</xdr:colOff>
      <xdr:row>0</xdr:row>
      <xdr:rowOff>427875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219075"/>
          <a:ext cx="1170545" cy="20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0" row="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07DBAC62-0105-4D48-9EEE-79DAA1660ACA}">
  <we:reference id="wa104380862" version="1.5.0.0" store="es-ES" storeType="OMEX"/>
  <we:alternateReferences>
    <we:reference id="WA104380862" version="1.5.0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descarga-la-agenda-calendario-2025-en-excel-gratis/" TargetMode="External"/><Relationship Id="rId2" Type="http://schemas.openxmlformats.org/officeDocument/2006/relationships/hyperlink" Target="https://clasesexcel.com/ya-esta-disponible-la-agenda-calendario-2025-version-extendida/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descarga-la-agenda-calendario-2025-en-excel-gratis/" TargetMode="External"/><Relationship Id="rId2" Type="http://schemas.openxmlformats.org/officeDocument/2006/relationships/hyperlink" Target="https://clasesexcel.com/ya-esta-disponible-la-agenda-calendario-2025-version-extendida/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descarga-la-agenda-calendario-2025-en-excel-gratis/" TargetMode="External"/><Relationship Id="rId2" Type="http://schemas.openxmlformats.org/officeDocument/2006/relationships/hyperlink" Target="https://clasesexcel.com/ya-esta-disponible-la-agenda-calendario-2025-version-extendida/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descarga-la-agenda-calendario-2025-en-excel-gratis/" TargetMode="External"/><Relationship Id="rId2" Type="http://schemas.openxmlformats.org/officeDocument/2006/relationships/hyperlink" Target="https://clasesexcel.com/ya-esta-disponible-la-agenda-calendario-2025-version-extendida/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descarga-la-agenda-calendario-2025-en-excel-gratis/" TargetMode="External"/><Relationship Id="rId2" Type="http://schemas.openxmlformats.org/officeDocument/2006/relationships/hyperlink" Target="https://clasesexcel.com/ya-esta-disponible-la-agenda-calendario-2025-version-extendida/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clasesexcel.com/descarga-la-agenda-calendario-2025-en-excel-gratis/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s://clasesexcel.com/descarga-la-agenda-calendario-2025-en-excel-gratis/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drawing" Target="../drawings/drawing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descarga-la-agenda-calendario-2025-en-excel-gratis/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clasesexcel.com/ya-esta-disponible-la-agenda-calendario-2025-version-extendida/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clasesexcel.com/descarga-la-agenda-calendario-2025-en-excel-gratis/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descarga-la-agenda-calendario-2025-en-excel-gratis/" TargetMode="External"/><Relationship Id="rId2" Type="http://schemas.openxmlformats.org/officeDocument/2006/relationships/hyperlink" Target="https://clasesexcel.com/ya-esta-disponible-la-agenda-calendario-2025-version-extendida/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descarga-la-agenda-calendario-2025-en-excel-gratis/" TargetMode="External"/><Relationship Id="rId2" Type="http://schemas.openxmlformats.org/officeDocument/2006/relationships/hyperlink" Target="https://clasesexcel.com/ya-esta-disponible-la-agenda-calendario-2025-version-extendida/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descarga-la-agenda-calendario-2025-en-excel-gratis/" TargetMode="External"/><Relationship Id="rId2" Type="http://schemas.openxmlformats.org/officeDocument/2006/relationships/hyperlink" Target="https://clasesexcel.com/ya-esta-disponible-la-agenda-calendario-2025-version-extendida/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descarga-la-agenda-calendario-2025-en-excel-gratis/" TargetMode="External"/><Relationship Id="rId2" Type="http://schemas.openxmlformats.org/officeDocument/2006/relationships/hyperlink" Target="https://clasesexcel.com/ya-esta-disponible-la-agenda-calendario-2025-version-extendida/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descarga-la-agenda-calendario-2025-en-excel-gratis/" TargetMode="External"/><Relationship Id="rId2" Type="http://schemas.openxmlformats.org/officeDocument/2006/relationships/hyperlink" Target="https://clasesexcel.com/ya-esta-disponible-la-agenda-calendario-2025-version-extendida/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descarga-la-agenda-calendario-2025-en-excel-gratis/" TargetMode="External"/><Relationship Id="rId2" Type="http://schemas.openxmlformats.org/officeDocument/2006/relationships/hyperlink" Target="https://clasesexcel.com/ya-esta-disponible-la-agenda-calendario-2025-version-extendida/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descarga-la-agenda-calendario-2025-en-excel-gratis/" TargetMode="External"/><Relationship Id="rId2" Type="http://schemas.openxmlformats.org/officeDocument/2006/relationships/hyperlink" Target="https://clasesexcel.com/ya-esta-disponible-la-agenda-calendario-2025-version-extendida/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XFD28"/>
  <sheetViews>
    <sheetView showGridLines="0" showRowColHeaders="0" zoomScaleNormal="100" workbookViewId="0">
      <selection activeCell="G1" sqref="G1"/>
    </sheetView>
  </sheetViews>
  <sheetFormatPr baseColWidth="10" defaultRowHeight="15" x14ac:dyDescent="0.25"/>
  <cols>
    <col min="15" max="15" width="7.85546875" customWidth="1"/>
    <col min="16384" max="16384" width="11.42578125" hidden="1" customWidth="1"/>
  </cols>
  <sheetData>
    <row r="1" spans="1:18 16384:16384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XFD1">
        <f ca="1">yoh</f>
        <v>45722</v>
      </c>
    </row>
    <row r="2" spans="1:18 16384:16384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</row>
    <row r="3" spans="1:18 16384:16384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</row>
    <row r="4" spans="1:18 16384:16384" x14ac:dyDescent="0.25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</row>
    <row r="5" spans="1:18 16384:16384" x14ac:dyDescent="0.25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8 16384:16384" x14ac:dyDescent="0.25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</row>
    <row r="7" spans="1:18 16384:16384" x14ac:dyDescent="0.25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</row>
    <row r="8" spans="1:18 16384:16384" x14ac:dyDescent="0.25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</row>
    <row r="9" spans="1:18 16384:16384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</row>
    <row r="10" spans="1:18 16384:16384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</row>
    <row r="11" spans="1:18 16384:16384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</row>
    <row r="12" spans="1:18 16384:16384" x14ac:dyDescent="0.25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</row>
    <row r="13" spans="1:18 16384:16384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</row>
    <row r="14" spans="1:18 16384:16384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</row>
    <row r="15" spans="1:18 16384:16384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</row>
    <row r="16" spans="1:18 16384:16384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</row>
    <row r="17" spans="1:1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</row>
    <row r="18" spans="1:18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</row>
    <row r="19" spans="1:18" x14ac:dyDescent="0.2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</row>
    <row r="20" spans="1:18" x14ac:dyDescent="0.2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</row>
    <row r="21" spans="1:18" x14ac:dyDescent="0.25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</row>
    <row r="22" spans="1:18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</row>
    <row r="23" spans="1:18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</row>
    <row r="24" spans="1:18" x14ac:dyDescent="0.25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</row>
    <row r="25" spans="1:18" x14ac:dyDescent="0.2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</row>
    <row r="26" spans="1:18" x14ac:dyDescent="0.2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</row>
    <row r="27" spans="1:18" x14ac:dyDescent="0.2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</row>
    <row r="28" spans="1:18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</row>
  </sheetData>
  <sheetProtection algorithmName="SHA-512" hashValue="u+EgMsZ3Z9VmDcG/M4AO3lBsK7ybZZZjAnOxKy6I93ynfrqSFbDRsFj2wkp+hew25MrvvixQvYHdosFkAnvqEQ==" saltValue="NRpCORmiTJi2645Sv1jv+A==" spinCount="100000" sheet="1" objects="1" scenarios="1" selectLockedCells="1" selectUnlockedCells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0"/>
  <dimension ref="A1:AO52"/>
  <sheetViews>
    <sheetView showGridLines="0" zoomScaleNormal="100" workbookViewId="0">
      <pane xSplit="10" ySplit="4" topLeftCell="K5" activePane="bottomRight" state="frozen"/>
      <selection activeCell="B23" sqref="B23:H28"/>
      <selection pane="topRight" activeCell="B23" sqref="B23:H28"/>
      <selection pane="bottomLeft" activeCell="B23" sqref="B23:H28"/>
      <selection pane="bottomRight" activeCell="B31" sqref="B31:H37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33" t="s">
        <v>615</v>
      </c>
      <c r="B1" s="134"/>
      <c r="C1" s="134"/>
      <c r="D1" s="134"/>
      <c r="E1" s="134"/>
      <c r="F1" s="134"/>
      <c r="G1" s="134"/>
      <c r="H1" s="134"/>
      <c r="I1" s="134"/>
      <c r="J1" s="135"/>
      <c r="K1" s="66">
        <v>45870</v>
      </c>
      <c r="L1" s="66">
        <v>45871</v>
      </c>
      <c r="M1" s="66">
        <v>45872</v>
      </c>
      <c r="N1" s="66">
        <v>45873</v>
      </c>
      <c r="O1" s="66">
        <v>45874</v>
      </c>
      <c r="P1" s="66">
        <v>45875</v>
      </c>
      <c r="Q1" s="66">
        <v>45876</v>
      </c>
      <c r="R1" s="66">
        <v>45877</v>
      </c>
      <c r="S1" s="66">
        <v>45878</v>
      </c>
      <c r="T1" s="66">
        <v>45879</v>
      </c>
      <c r="U1" s="66">
        <v>45880</v>
      </c>
      <c r="V1" s="66">
        <v>45881</v>
      </c>
      <c r="W1" s="66">
        <v>45882</v>
      </c>
      <c r="X1" s="66">
        <v>45883</v>
      </c>
      <c r="Y1" s="66">
        <v>45884</v>
      </c>
      <c r="Z1" s="66">
        <v>45885</v>
      </c>
      <c r="AA1" s="66">
        <v>45886</v>
      </c>
      <c r="AB1" s="66">
        <v>45887</v>
      </c>
      <c r="AC1" s="66">
        <v>45888</v>
      </c>
      <c r="AD1" s="66">
        <v>45889</v>
      </c>
      <c r="AE1" s="66">
        <v>45890</v>
      </c>
      <c r="AF1" s="66">
        <v>45891</v>
      </c>
      <c r="AG1" s="66">
        <v>45892</v>
      </c>
      <c r="AH1" s="66">
        <v>45893</v>
      </c>
      <c r="AI1" s="66">
        <v>45894</v>
      </c>
      <c r="AJ1" s="66">
        <v>45895</v>
      </c>
      <c r="AK1" s="66">
        <v>45896</v>
      </c>
      <c r="AL1" s="66">
        <v>45897</v>
      </c>
      <c r="AM1" s="66">
        <v>45898</v>
      </c>
      <c r="AN1" s="66">
        <v>45899</v>
      </c>
      <c r="AO1" s="66">
        <v>45900</v>
      </c>
    </row>
    <row r="2" spans="1:41" ht="36" customHeight="1" x14ac:dyDescent="0.4">
      <c r="A2" s="136" t="s">
        <v>605</v>
      </c>
      <c r="B2" s="125"/>
      <c r="C2" s="125"/>
      <c r="D2" s="111" t="s">
        <v>13</v>
      </c>
      <c r="E2" s="111"/>
      <c r="F2" s="111"/>
      <c r="G2" s="111"/>
      <c r="H2" s="111"/>
      <c r="I2" s="111"/>
      <c r="J2" s="112"/>
      <c r="K2" s="67" t="s">
        <v>316</v>
      </c>
      <c r="L2" s="67" t="s">
        <v>317</v>
      </c>
      <c r="M2" s="68" t="s">
        <v>318</v>
      </c>
      <c r="N2" s="67" t="s">
        <v>319</v>
      </c>
      <c r="O2" s="67" t="s">
        <v>320</v>
      </c>
      <c r="P2" s="67" t="s">
        <v>321</v>
      </c>
      <c r="Q2" s="67" t="s">
        <v>322</v>
      </c>
      <c r="R2" s="67" t="s">
        <v>323</v>
      </c>
      <c r="S2" s="67" t="s">
        <v>324</v>
      </c>
      <c r="T2" s="68" t="s">
        <v>325</v>
      </c>
      <c r="U2" s="67" t="s">
        <v>326</v>
      </c>
      <c r="V2" s="67" t="s">
        <v>327</v>
      </c>
      <c r="W2" s="67" t="s">
        <v>328</v>
      </c>
      <c r="X2" s="67" t="s">
        <v>329</v>
      </c>
      <c r="Y2" s="67" t="s">
        <v>330</v>
      </c>
      <c r="Z2" s="67" t="s">
        <v>331</v>
      </c>
      <c r="AA2" s="68" t="s">
        <v>332</v>
      </c>
      <c r="AB2" s="67" t="s">
        <v>333</v>
      </c>
      <c r="AC2" s="67" t="s">
        <v>334</v>
      </c>
      <c r="AD2" s="67" t="s">
        <v>335</v>
      </c>
      <c r="AE2" s="67" t="s">
        <v>336</v>
      </c>
      <c r="AF2" s="67" t="s">
        <v>337</v>
      </c>
      <c r="AG2" s="67" t="s">
        <v>338</v>
      </c>
      <c r="AH2" s="68" t="s">
        <v>339</v>
      </c>
      <c r="AI2" s="67" t="s">
        <v>340</v>
      </c>
      <c r="AJ2" s="67" t="s">
        <v>341</v>
      </c>
      <c r="AK2" s="67" t="s">
        <v>342</v>
      </c>
      <c r="AL2" s="67" t="s">
        <v>343</v>
      </c>
      <c r="AM2" s="67" t="s">
        <v>344</v>
      </c>
      <c r="AN2" s="67" t="s">
        <v>345</v>
      </c>
      <c r="AO2" s="68" t="s">
        <v>346</v>
      </c>
    </row>
    <row r="3" spans="1:41" ht="15" customHeight="1" x14ac:dyDescent="0.25">
      <c r="A3" s="137"/>
      <c r="B3" s="138"/>
      <c r="C3" s="138"/>
      <c r="D3" s="113"/>
      <c r="E3" s="113"/>
      <c r="F3" s="113"/>
      <c r="G3" s="113"/>
      <c r="H3" s="113"/>
      <c r="I3" s="113"/>
      <c r="J3" s="114"/>
      <c r="K3" s="69" t="s">
        <v>301</v>
      </c>
      <c r="L3" s="69" t="s">
        <v>302</v>
      </c>
      <c r="M3" s="69" t="s">
        <v>303</v>
      </c>
      <c r="N3" s="69" t="s">
        <v>678</v>
      </c>
      <c r="O3" s="69" t="s">
        <v>679</v>
      </c>
      <c r="P3" s="69" t="s">
        <v>576</v>
      </c>
      <c r="Q3" s="69" t="s">
        <v>507</v>
      </c>
      <c r="R3" s="69" t="s">
        <v>304</v>
      </c>
      <c r="S3" s="69" t="s">
        <v>305</v>
      </c>
      <c r="T3" s="69" t="s">
        <v>306</v>
      </c>
      <c r="U3" s="69" t="s">
        <v>680</v>
      </c>
      <c r="V3" s="69" t="s">
        <v>681</v>
      </c>
      <c r="W3" s="69" t="s">
        <v>577</v>
      </c>
      <c r="X3" s="69" t="s">
        <v>508</v>
      </c>
      <c r="Y3" s="69" t="s">
        <v>307</v>
      </c>
      <c r="Z3" s="69" t="s">
        <v>308</v>
      </c>
      <c r="AA3" s="69" t="s">
        <v>309</v>
      </c>
      <c r="AB3" s="69" t="s">
        <v>682</v>
      </c>
      <c r="AC3" s="69" t="s">
        <v>683</v>
      </c>
      <c r="AD3" s="69" t="s">
        <v>578</v>
      </c>
      <c r="AE3" s="69" t="s">
        <v>509</v>
      </c>
      <c r="AF3" s="69" t="s">
        <v>310</v>
      </c>
      <c r="AG3" s="69" t="s">
        <v>311</v>
      </c>
      <c r="AH3" s="69" t="s">
        <v>312</v>
      </c>
      <c r="AI3" s="69" t="s">
        <v>684</v>
      </c>
      <c r="AJ3" s="69" t="s">
        <v>685</v>
      </c>
      <c r="AK3" s="69" t="s">
        <v>579</v>
      </c>
      <c r="AL3" s="69" t="s">
        <v>510</v>
      </c>
      <c r="AM3" s="69" t="s">
        <v>313</v>
      </c>
      <c r="AN3" s="69" t="s">
        <v>314</v>
      </c>
      <c r="AO3" s="69" t="s">
        <v>315</v>
      </c>
    </row>
    <row r="4" spans="1:41" ht="14.25" customHeight="1" x14ac:dyDescent="0.25">
      <c r="A4" s="139" t="s">
        <v>41</v>
      </c>
      <c r="B4" s="139"/>
      <c r="C4" s="139"/>
      <c r="D4" s="139"/>
      <c r="E4" s="139"/>
      <c r="F4" s="139"/>
      <c r="G4" s="139"/>
      <c r="H4" s="139"/>
      <c r="I4" s="139"/>
      <c r="J4" s="140"/>
      <c r="K4" s="23" t="str">
        <f t="shared" ref="K4:AO4" si="0">IF(VLOOKUP(K1,feriados,2)=0,"",VLOOKUP(K1,feriados,2))</f>
        <v/>
      </c>
      <c r="L4" s="23" t="str">
        <f t="shared" si="0"/>
        <v/>
      </c>
      <c r="M4" s="23" t="str">
        <f t="shared" si="0"/>
        <v/>
      </c>
      <c r="N4" s="23" t="str">
        <f t="shared" si="0"/>
        <v/>
      </c>
      <c r="O4" s="23" t="str">
        <f t="shared" si="0"/>
        <v/>
      </c>
      <c r="P4" s="23" t="str">
        <f t="shared" si="0"/>
        <v/>
      </c>
      <c r="Q4" s="23" t="str">
        <f t="shared" si="0"/>
        <v/>
      </c>
      <c r="R4" s="23" t="str">
        <f t="shared" si="0"/>
        <v/>
      </c>
      <c r="S4" s="23" t="str">
        <f t="shared" si="0"/>
        <v/>
      </c>
      <c r="T4" s="23" t="str">
        <f t="shared" si="0"/>
        <v/>
      </c>
      <c r="U4" s="23" t="str">
        <f t="shared" si="0"/>
        <v/>
      </c>
      <c r="V4" s="23" t="str">
        <f t="shared" si="0"/>
        <v/>
      </c>
      <c r="W4" s="23" t="str">
        <f t="shared" si="0"/>
        <v/>
      </c>
      <c r="X4" s="23" t="str">
        <f t="shared" si="0"/>
        <v/>
      </c>
      <c r="Y4" s="23" t="str">
        <f t="shared" si="0"/>
        <v/>
      </c>
      <c r="Z4" s="23" t="str">
        <f t="shared" si="0"/>
        <v/>
      </c>
      <c r="AA4" s="23" t="str">
        <f t="shared" si="0"/>
        <v/>
      </c>
      <c r="AB4" s="23" t="str">
        <f t="shared" si="0"/>
        <v/>
      </c>
      <c r="AC4" s="23" t="str">
        <f t="shared" si="0"/>
        <v/>
      </c>
      <c r="AD4" s="23" t="str">
        <f t="shared" si="0"/>
        <v/>
      </c>
      <c r="AE4" s="23" t="str">
        <f t="shared" si="0"/>
        <v/>
      </c>
      <c r="AF4" s="23" t="str">
        <f t="shared" si="0"/>
        <v/>
      </c>
      <c r="AG4" s="23" t="str">
        <f t="shared" si="0"/>
        <v/>
      </c>
      <c r="AH4" s="23" t="str">
        <f t="shared" si="0"/>
        <v/>
      </c>
      <c r="AI4" s="23" t="str">
        <f t="shared" si="0"/>
        <v/>
      </c>
      <c r="AJ4" s="23" t="str">
        <f t="shared" si="0"/>
        <v/>
      </c>
      <c r="AK4" s="23" t="str">
        <f t="shared" si="0"/>
        <v/>
      </c>
      <c r="AL4" s="23" t="str">
        <f t="shared" si="0"/>
        <v/>
      </c>
      <c r="AM4" s="23" t="str">
        <f t="shared" si="0"/>
        <v/>
      </c>
      <c r="AN4" s="23" t="str">
        <f t="shared" si="0"/>
        <v/>
      </c>
      <c r="AO4" s="23" t="str">
        <f t="shared" si="0"/>
        <v/>
      </c>
    </row>
    <row r="5" spans="1:41" ht="15" hidden="1" customHeight="1" x14ac:dyDescent="0.25">
      <c r="A5" s="19"/>
      <c r="B5" s="19"/>
      <c r="C5" s="19"/>
      <c r="D5" s="19"/>
      <c r="E5" s="19"/>
      <c r="F5" s="19"/>
      <c r="G5" s="19"/>
      <c r="H5" s="19"/>
      <c r="I5" s="19"/>
      <c r="J5" s="2">
        <v>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5" hidden="1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2">
        <v>2.0833333333333332E-2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5" hidden="1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2">
        <v>4.1666666666666699E-2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5" hidden="1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2">
        <v>6.25E-2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15" hidden="1" customHeight="1" x14ac:dyDescent="0.25">
      <c r="A9" s="19"/>
      <c r="B9" s="19"/>
      <c r="C9" s="19"/>
      <c r="D9" s="19"/>
      <c r="E9" s="19"/>
      <c r="F9" s="19"/>
      <c r="G9" s="19"/>
      <c r="H9" s="19"/>
      <c r="I9" s="19"/>
      <c r="J9" s="2">
        <v>8.3333333333333301E-2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5" hidden="1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2">
        <v>0.104166666666667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15" hidden="1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2">
        <v>0.125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15" hidden="1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2">
        <v>0.14583333333333301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ht="15" hidden="1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2">
        <v>0.16666666666666699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 ht="15" hidden="1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2">
        <v>0.1875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 ht="15" hidden="1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2">
        <v>0.20833333333333301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 ht="15" hidden="1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2">
        <v>0.22916666666666699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 ht="15" hidden="1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2">
        <v>0.25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 ht="15" hidden="1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2">
        <v>0.27083333333333298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 ht="15" hidden="1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2">
        <v>0.29166666666666702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 ht="15" hidden="1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2">
        <v>0.3125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2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19"/>
      <c r="B22" s="78" t="s">
        <v>0</v>
      </c>
      <c r="C22" s="78" t="s">
        <v>1</v>
      </c>
      <c r="D22" s="78" t="s">
        <v>2</v>
      </c>
      <c r="E22" s="78" t="s">
        <v>2</v>
      </c>
      <c r="F22" s="78" t="s">
        <v>3</v>
      </c>
      <c r="G22" s="78" t="s">
        <v>4</v>
      </c>
      <c r="H22" s="78" t="s">
        <v>5</v>
      </c>
      <c r="I22" s="19"/>
      <c r="J22" s="2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19"/>
      <c r="B23" s="31"/>
      <c r="C23" s="34"/>
      <c r="D23" s="33"/>
      <c r="E23" s="33"/>
      <c r="F23" s="33"/>
      <c r="G23" s="33">
        <v>1</v>
      </c>
      <c r="H23" s="34">
        <v>2</v>
      </c>
      <c r="I23" s="19"/>
      <c r="J23" s="2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19"/>
      <c r="B24" s="32">
        <v>3</v>
      </c>
      <c r="C24" s="34">
        <v>4</v>
      </c>
      <c r="D24" s="34">
        <v>5</v>
      </c>
      <c r="E24" s="34">
        <v>6</v>
      </c>
      <c r="F24" s="34">
        <v>7</v>
      </c>
      <c r="G24" s="34">
        <v>8</v>
      </c>
      <c r="H24" s="34">
        <v>9</v>
      </c>
      <c r="I24" s="19"/>
      <c r="J24" s="2">
        <v>0.39583333333333298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41" x14ac:dyDescent="0.25">
      <c r="A25" s="19"/>
      <c r="B25" s="32">
        <v>10</v>
      </c>
      <c r="C25" s="34">
        <v>11</v>
      </c>
      <c r="D25" s="34">
        <v>12</v>
      </c>
      <c r="E25" s="34">
        <v>13</v>
      </c>
      <c r="F25" s="34">
        <v>14</v>
      </c>
      <c r="G25" s="34">
        <v>15</v>
      </c>
      <c r="H25" s="34">
        <v>16</v>
      </c>
      <c r="I25" s="19"/>
      <c r="J25" s="2">
        <v>0.41666666666666702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x14ac:dyDescent="0.25">
      <c r="A26" s="19"/>
      <c r="B26" s="32">
        <v>17</v>
      </c>
      <c r="C26" s="34">
        <v>18</v>
      </c>
      <c r="D26" s="34">
        <v>19</v>
      </c>
      <c r="E26" s="34">
        <v>20</v>
      </c>
      <c r="F26" s="34">
        <v>21</v>
      </c>
      <c r="G26" s="34">
        <v>22</v>
      </c>
      <c r="H26" s="34">
        <v>23</v>
      </c>
      <c r="I26" s="19"/>
      <c r="J26" s="2">
        <v>0.4375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</row>
    <row r="27" spans="1:41" x14ac:dyDescent="0.25">
      <c r="A27" s="19"/>
      <c r="B27" s="32">
        <v>24</v>
      </c>
      <c r="C27" s="34">
        <v>25</v>
      </c>
      <c r="D27" s="34">
        <v>26</v>
      </c>
      <c r="E27" s="34">
        <v>27</v>
      </c>
      <c r="F27" s="34">
        <v>28</v>
      </c>
      <c r="G27" s="54">
        <v>29</v>
      </c>
      <c r="H27" s="54">
        <v>30</v>
      </c>
      <c r="I27" s="19"/>
      <c r="J27" s="2">
        <v>0.45833333333333298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</row>
    <row r="28" spans="1:41" x14ac:dyDescent="0.25">
      <c r="A28" s="19"/>
      <c r="B28" s="55">
        <v>31</v>
      </c>
      <c r="C28" s="88"/>
      <c r="D28" s="33"/>
      <c r="E28" s="33"/>
      <c r="F28" s="33"/>
      <c r="G28" s="33"/>
      <c r="H28" s="33"/>
      <c r="I28" s="19"/>
      <c r="J28" s="2">
        <v>0.47916666666666702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spans="1:41" x14ac:dyDescent="0.25">
      <c r="A29" s="19"/>
      <c r="B29" s="20"/>
      <c r="C29" s="19"/>
      <c r="D29" s="19"/>
      <c r="E29" s="19"/>
      <c r="F29" s="19"/>
      <c r="G29" s="19"/>
      <c r="H29" s="19"/>
      <c r="I29" s="19"/>
      <c r="J29" s="2">
        <v>0.5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</row>
    <row r="30" spans="1:41" x14ac:dyDescent="0.25">
      <c r="A30" s="19"/>
      <c r="B30" s="115" t="s">
        <v>64</v>
      </c>
      <c r="C30" s="116"/>
      <c r="D30" s="116"/>
      <c r="E30" s="116"/>
      <c r="F30" s="116"/>
      <c r="G30" s="116"/>
      <c r="H30" s="117"/>
      <c r="I30" s="19"/>
      <c r="J30" s="2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19"/>
      <c r="B31" s="130" t="s">
        <v>723</v>
      </c>
      <c r="C31" s="131"/>
      <c r="D31" s="131"/>
      <c r="E31" s="131"/>
      <c r="F31" s="131"/>
      <c r="G31" s="131"/>
      <c r="H31" s="132"/>
      <c r="I31" s="19"/>
      <c r="J31" s="2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19"/>
      <c r="B32" s="130" t="s">
        <v>724</v>
      </c>
      <c r="C32" s="131"/>
      <c r="D32" s="131"/>
      <c r="E32" s="131"/>
      <c r="F32" s="131"/>
      <c r="G32" s="131"/>
      <c r="H32" s="132"/>
      <c r="I32" s="19"/>
      <c r="J32" s="2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19"/>
      <c r="B33" s="130" t="s">
        <v>725</v>
      </c>
      <c r="C33" s="131"/>
      <c r="D33" s="131"/>
      <c r="E33" s="131"/>
      <c r="F33" s="131"/>
      <c r="G33" s="131"/>
      <c r="H33" s="132"/>
      <c r="I33" s="19"/>
      <c r="J33" s="2">
        <v>0.58333333333333304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19"/>
      <c r="B34" s="130" t="s">
        <v>726</v>
      </c>
      <c r="C34" s="131"/>
      <c r="D34" s="131"/>
      <c r="E34" s="131"/>
      <c r="F34" s="131"/>
      <c r="G34" s="131"/>
      <c r="H34" s="132"/>
      <c r="I34" s="19"/>
      <c r="J34" s="2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19"/>
      <c r="B35" s="130" t="s">
        <v>727</v>
      </c>
      <c r="C35" s="131"/>
      <c r="D35" s="131"/>
      <c r="E35" s="131"/>
      <c r="F35" s="131"/>
      <c r="G35" s="131"/>
      <c r="H35" s="132"/>
      <c r="I35" s="19"/>
      <c r="J35" s="2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19"/>
      <c r="B36" s="130" t="s">
        <v>728</v>
      </c>
      <c r="C36" s="131"/>
      <c r="D36" s="131"/>
      <c r="E36" s="131"/>
      <c r="F36" s="131"/>
      <c r="G36" s="131"/>
      <c r="H36" s="132"/>
      <c r="I36" s="19"/>
      <c r="J36" s="2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19"/>
      <c r="B37" s="130" t="s">
        <v>729</v>
      </c>
      <c r="C37" s="131"/>
      <c r="D37" s="131"/>
      <c r="E37" s="131"/>
      <c r="F37" s="131"/>
      <c r="G37" s="131"/>
      <c r="H37" s="132"/>
      <c r="I37" s="19"/>
      <c r="J37" s="2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19"/>
      <c r="B38" s="130"/>
      <c r="C38" s="131"/>
      <c r="D38" s="131"/>
      <c r="E38" s="131"/>
      <c r="F38" s="131"/>
      <c r="G38" s="131"/>
      <c r="H38" s="132"/>
      <c r="I38" s="19"/>
      <c r="J38" s="2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19"/>
      <c r="B39" s="130"/>
      <c r="C39" s="131"/>
      <c r="D39" s="131"/>
      <c r="E39" s="131"/>
      <c r="F39" s="131"/>
      <c r="G39" s="131"/>
      <c r="H39" s="132"/>
      <c r="I39" s="19"/>
      <c r="J39" s="2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19"/>
      <c r="B40" s="130"/>
      <c r="C40" s="131"/>
      <c r="D40" s="131"/>
      <c r="E40" s="131"/>
      <c r="F40" s="131"/>
      <c r="G40" s="131"/>
      <c r="H40" s="132"/>
      <c r="I40" s="19"/>
      <c r="J40" s="2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19"/>
      <c r="B41" s="130"/>
      <c r="C41" s="131"/>
      <c r="D41" s="131"/>
      <c r="E41" s="131"/>
      <c r="F41" s="131"/>
      <c r="G41" s="131"/>
      <c r="H41" s="132"/>
      <c r="I41" s="19"/>
      <c r="J41" s="2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19"/>
      <c r="B42" s="130"/>
      <c r="C42" s="131"/>
      <c r="D42" s="131"/>
      <c r="E42" s="131"/>
      <c r="F42" s="131"/>
      <c r="G42" s="131"/>
      <c r="H42" s="132"/>
      <c r="I42" s="19"/>
      <c r="J42" s="2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19"/>
      <c r="B43" s="130"/>
      <c r="C43" s="131"/>
      <c r="D43" s="131"/>
      <c r="E43" s="131"/>
      <c r="F43" s="131"/>
      <c r="G43" s="131"/>
      <c r="H43" s="132"/>
      <c r="I43" s="19"/>
      <c r="J43" s="2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19"/>
      <c r="B44" s="130"/>
      <c r="C44" s="131"/>
      <c r="D44" s="131"/>
      <c r="E44" s="131"/>
      <c r="F44" s="131"/>
      <c r="G44" s="131"/>
      <c r="H44" s="132"/>
      <c r="I44" s="19"/>
      <c r="J44" s="2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19"/>
      <c r="B45" s="130"/>
      <c r="C45" s="131"/>
      <c r="D45" s="131"/>
      <c r="E45" s="131"/>
      <c r="F45" s="131"/>
      <c r="G45" s="131"/>
      <c r="H45" s="132"/>
      <c r="I45" s="19"/>
      <c r="J45" s="2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19"/>
      <c r="B46" s="130"/>
      <c r="C46" s="131"/>
      <c r="D46" s="131"/>
      <c r="E46" s="131"/>
      <c r="F46" s="131"/>
      <c r="G46" s="131"/>
      <c r="H46" s="132"/>
      <c r="I46" s="19"/>
      <c r="J46" s="2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19"/>
      <c r="B47" s="130"/>
      <c r="C47" s="131"/>
      <c r="D47" s="131"/>
      <c r="E47" s="131"/>
      <c r="F47" s="131"/>
      <c r="G47" s="131"/>
      <c r="H47" s="132"/>
      <c r="I47" s="19"/>
      <c r="J47" s="2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19"/>
      <c r="B48" s="130"/>
      <c r="C48" s="131"/>
      <c r="D48" s="131"/>
      <c r="E48" s="131"/>
      <c r="F48" s="131"/>
      <c r="G48" s="131"/>
      <c r="H48" s="132"/>
      <c r="I48" s="19"/>
      <c r="J48" s="2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19"/>
      <c r="B49" s="130"/>
      <c r="C49" s="131"/>
      <c r="D49" s="131"/>
      <c r="E49" s="131"/>
      <c r="F49" s="131"/>
      <c r="G49" s="131"/>
      <c r="H49" s="132"/>
      <c r="I49" s="19"/>
      <c r="J49" s="2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19"/>
      <c r="B50" s="130"/>
      <c r="C50" s="131"/>
      <c r="D50" s="131"/>
      <c r="E50" s="131"/>
      <c r="F50" s="131"/>
      <c r="G50" s="131"/>
      <c r="H50" s="132"/>
      <c r="I50" s="19"/>
      <c r="J50" s="2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19"/>
      <c r="B51" s="130"/>
      <c r="C51" s="131"/>
      <c r="D51" s="131"/>
      <c r="E51" s="131"/>
      <c r="F51" s="131"/>
      <c r="G51" s="131"/>
      <c r="H51" s="132"/>
      <c r="I51" s="19"/>
      <c r="J51" s="2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19"/>
      <c r="B52" s="20"/>
      <c r="C52" s="19"/>
      <c r="D52" s="19"/>
      <c r="E52" s="19"/>
      <c r="F52" s="19"/>
      <c r="G52" s="19"/>
      <c r="H52" s="19"/>
      <c r="I52" s="19"/>
      <c r="J52" s="2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23" priority="6">
      <formula>IF(B23&lt;&gt;"",VLOOKUP(DATE(2025,8,B23),feriados,2)&lt;&gt;0)</formula>
    </cfRule>
  </conditionalFormatting>
  <conditionalFormatting sqref="J5:J52">
    <cfRule type="expression" dxfId="22" priority="8">
      <formula>ROW(J5)=FAgo</formula>
    </cfRule>
  </conditionalFormatting>
  <conditionalFormatting sqref="K2:AO4">
    <cfRule type="expression" dxfId="21" priority="4">
      <formula>K$4&lt;&gt;""</formula>
    </cfRule>
  </conditionalFormatting>
  <hyperlinks>
    <hyperlink ref="G23" location="Ago!K2" display="Ago!K2" xr:uid="{6F74B980-7032-4B05-A7DB-85149C1D9D6A}"/>
    <hyperlink ref="H23" location="Ago!L2" display="Ago!L2" xr:uid="{652C6BBB-E3BB-4D8C-8DC0-52B2A631FF60}"/>
    <hyperlink ref="B24" location="Ago!M2" display="Ago!M2" xr:uid="{FFB0B18F-5A60-4AFF-BB03-16006A6CB290}"/>
    <hyperlink ref="C24" location="Ago!N2" display="Ago!N2" xr:uid="{7BF1A7A3-1FD6-415F-B1AC-E2DCC3E8A39B}"/>
    <hyperlink ref="D24" location="Ago!O2" display="Ago!O2" xr:uid="{1C62E0EA-2C2E-4CAE-B789-DE43E1A584C0}"/>
    <hyperlink ref="E24" location="Ago!P2" display="Ago!P2" xr:uid="{02B69BDD-05B4-49A3-A24C-7FB01388A6E4}"/>
    <hyperlink ref="F24" location="Ago!Q2" display="Ago!Q2" xr:uid="{DBF2EAB3-4DB1-47BA-BA9D-80771A88D9E9}"/>
    <hyperlink ref="G24" location="Ago!R2" display="Ago!R2" xr:uid="{4A6D1696-B339-42A1-9745-84D713B945E1}"/>
    <hyperlink ref="H24" location="Ago!S2" display="Ago!S2" xr:uid="{64567B9B-608D-4E87-9ECF-472A9998E104}"/>
    <hyperlink ref="B25" location="Ago!T2" display="Ago!T2" xr:uid="{4806D1CA-0C69-4831-B3C6-C53B42B0AD39}"/>
    <hyperlink ref="C25" location="Ago!U2" display="Ago!U2" xr:uid="{F7925018-7BB3-4A02-B136-0A72EB2AE98E}"/>
    <hyperlink ref="D25" location="Ago!V2" display="Ago!V2" xr:uid="{7670B50F-9BF8-4251-AED1-7016F0AA3E2D}"/>
    <hyperlink ref="E25" location="Ago!W2" display="Ago!W2" xr:uid="{70A5E908-E453-48B3-AB36-6361E2C20927}"/>
    <hyperlink ref="F25" location="Ago!X2" display="Ago!X2" xr:uid="{FE665589-4193-4E4A-BB64-8A89D5352865}"/>
    <hyperlink ref="G25" location="Ago!Y2" display="Ago!Y2" xr:uid="{EAC3F0CE-9C8E-4292-96A8-714B516CB2AF}"/>
    <hyperlink ref="H25" location="Ago!Z2" display="Ago!Z2" xr:uid="{77E57973-DA4B-427C-B88D-FCADB09D5DFC}"/>
    <hyperlink ref="B26" location="Ago!AA2" display="Ago!AA2" xr:uid="{B65579B9-43C6-46AA-BCCB-4C877B0D2F39}"/>
    <hyperlink ref="C26" location="Ago!AB2" display="Ago!AB2" xr:uid="{E54000F5-E3F3-4830-91A2-64ED8FC16041}"/>
    <hyperlink ref="D26" location="Ago!AC2" display="Ago!AC2" xr:uid="{F31872DF-CBD8-445C-A4D1-CA0DA2B49DDC}"/>
    <hyperlink ref="E26" location="Ago!AD2" display="Ago!AD2" xr:uid="{438EBDE2-9123-4EA1-9103-E4248645FF89}"/>
    <hyperlink ref="F26" location="Ago!AE2" display="Ago!AE2" xr:uid="{C82A1615-E5C3-4B7F-B6B4-53163F65488F}"/>
    <hyperlink ref="G26" location="Ago!AF2" display="Ago!AF2" xr:uid="{AC49F1F7-27AC-42C1-AF0D-C7F247DC200D}"/>
    <hyperlink ref="H26" location="Ago!AG2" display="Ago!AG2" xr:uid="{DF601C7A-2235-4F0D-9482-E8A0893E3FBF}"/>
    <hyperlink ref="B27" location="Ago!AH2" display="Ago!AH2" xr:uid="{457BE73F-5238-440D-8051-227543CAF5CC}"/>
    <hyperlink ref="C27" location="Ago!AI2" display="Ago!AI2" xr:uid="{FCB08763-1199-4BC0-817C-93B12EC9B028}"/>
    <hyperlink ref="D27" location="Ago!AJ2" display="Ago!AJ2" xr:uid="{94AF139B-7914-4ADE-9D8A-4445B29159D8}"/>
    <hyperlink ref="E27" location="Ago!AK2" display="Ago!AK2" xr:uid="{622E7704-0F96-4247-A34C-0DE197ABD38F}"/>
    <hyperlink ref="F27" location="Ago!AL2" display="Ago!AL2" xr:uid="{493F2E9C-42E9-4112-99B3-D476564FAA68}"/>
    <hyperlink ref="G27" location="Ago!AM2" display="Ago!AM2" xr:uid="{CB7BA62E-D991-429E-B93F-A44661FE27CD}"/>
    <hyperlink ref="H27" location="Ago!AN2" display="Ago!AN2" xr:uid="{78273408-35CA-43DC-89E5-91C1D37827A4}"/>
    <hyperlink ref="B28" location="Ago!AO2" display="Ago!AO2" xr:uid="{9BB5EE4F-125B-4C7D-8425-B33AEDC56BE0}"/>
    <hyperlink ref="A4:H4" r:id="rId1" display="¿Tienes una consulta o comentario?" xr:uid="{2CFA8EB8-B101-4224-8020-62A8FA1A19D6}"/>
    <hyperlink ref="A4:I4" r:id="rId2" display="¿Tienes una consulta o comentario?" xr:uid="{1A356976-9345-48DD-8956-2925F767FBE0}"/>
    <hyperlink ref="A4:J4" r:id="rId3" display="¿Tienes una consulta o comentario?" xr:uid="{7F88C9EF-92C2-433F-9FC7-BE87EFA49ACB}"/>
  </hyperlinks>
  <pageMargins left="0.7" right="0.7" top="0.75" bottom="0.75" header="0.3" footer="0.3"/>
  <pageSetup paperSize="9" orientation="portrait" horizontalDpi="0" verticalDpi="0"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1"/>
  <dimension ref="A1:AN52"/>
  <sheetViews>
    <sheetView showGridLines="0" workbookViewId="0">
      <pane xSplit="10" ySplit="4" topLeftCell="K5" activePane="bottomRight" state="frozen"/>
      <selection activeCell="B23" sqref="B23:H28"/>
      <selection pane="topRight" activeCell="B23" sqref="B23:H28"/>
      <selection pane="bottomLeft" activeCell="B23" sqref="B23:H28"/>
      <selection pane="bottomRight" activeCell="B31" sqref="B31:H37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133" t="s">
        <v>615</v>
      </c>
      <c r="B1" s="134"/>
      <c r="C1" s="134"/>
      <c r="D1" s="134"/>
      <c r="E1" s="134"/>
      <c r="F1" s="134"/>
      <c r="G1" s="134"/>
      <c r="H1" s="134"/>
      <c r="I1" s="134"/>
      <c r="J1" s="135"/>
      <c r="K1" s="66">
        <v>45901</v>
      </c>
      <c r="L1" s="66">
        <v>45902</v>
      </c>
      <c r="M1" s="66">
        <v>45903</v>
      </c>
      <c r="N1" s="66">
        <v>45904</v>
      </c>
      <c r="O1" s="66">
        <v>45905</v>
      </c>
      <c r="P1" s="66">
        <v>45906</v>
      </c>
      <c r="Q1" s="66">
        <v>45907</v>
      </c>
      <c r="R1" s="66">
        <v>45908</v>
      </c>
      <c r="S1" s="66">
        <v>45909</v>
      </c>
      <c r="T1" s="66">
        <v>45910</v>
      </c>
      <c r="U1" s="66">
        <v>45911</v>
      </c>
      <c r="V1" s="66">
        <v>45912</v>
      </c>
      <c r="W1" s="66">
        <v>45913</v>
      </c>
      <c r="X1" s="66">
        <v>45914</v>
      </c>
      <c r="Y1" s="66">
        <v>45915</v>
      </c>
      <c r="Z1" s="66">
        <v>45916</v>
      </c>
      <c r="AA1" s="66">
        <v>45917</v>
      </c>
      <c r="AB1" s="66">
        <v>45918</v>
      </c>
      <c r="AC1" s="66">
        <v>45919</v>
      </c>
      <c r="AD1" s="66">
        <v>45920</v>
      </c>
      <c r="AE1" s="66">
        <v>45921</v>
      </c>
      <c r="AF1" s="66">
        <v>45922</v>
      </c>
      <c r="AG1" s="66">
        <v>45923</v>
      </c>
      <c r="AH1" s="66">
        <v>45924</v>
      </c>
      <c r="AI1" s="66">
        <v>45925</v>
      </c>
      <c r="AJ1" s="66">
        <v>45926</v>
      </c>
      <c r="AK1" s="66">
        <v>45927</v>
      </c>
      <c r="AL1" s="66">
        <v>45928</v>
      </c>
      <c r="AM1" s="66">
        <v>45929</v>
      </c>
      <c r="AN1" s="66">
        <v>45930</v>
      </c>
    </row>
    <row r="2" spans="1:40" ht="36" customHeight="1" x14ac:dyDescent="0.4">
      <c r="A2" s="136" t="s">
        <v>606</v>
      </c>
      <c r="B2" s="125"/>
      <c r="C2" s="125"/>
      <c r="D2" s="111" t="s">
        <v>14</v>
      </c>
      <c r="E2" s="111"/>
      <c r="F2" s="111"/>
      <c r="G2" s="111"/>
      <c r="H2" s="111"/>
      <c r="I2" s="111"/>
      <c r="J2" s="112"/>
      <c r="K2" s="67" t="s">
        <v>270</v>
      </c>
      <c r="L2" s="67" t="s">
        <v>271</v>
      </c>
      <c r="M2" s="67" t="s">
        <v>272</v>
      </c>
      <c r="N2" s="67" t="s">
        <v>273</v>
      </c>
      <c r="O2" s="67" t="s">
        <v>274</v>
      </c>
      <c r="P2" s="67" t="s">
        <v>275</v>
      </c>
      <c r="Q2" s="68" t="s">
        <v>276</v>
      </c>
      <c r="R2" s="67" t="s">
        <v>277</v>
      </c>
      <c r="S2" s="67" t="s">
        <v>278</v>
      </c>
      <c r="T2" s="67" t="s">
        <v>279</v>
      </c>
      <c r="U2" s="67" t="s">
        <v>280</v>
      </c>
      <c r="V2" s="67" t="s">
        <v>281</v>
      </c>
      <c r="W2" s="67" t="s">
        <v>282</v>
      </c>
      <c r="X2" s="68" t="s">
        <v>283</v>
      </c>
      <c r="Y2" s="67" t="s">
        <v>284</v>
      </c>
      <c r="Z2" s="67" t="s">
        <v>285</v>
      </c>
      <c r="AA2" s="67" t="s">
        <v>286</v>
      </c>
      <c r="AB2" s="67" t="s">
        <v>287</v>
      </c>
      <c r="AC2" s="67" t="s">
        <v>288</v>
      </c>
      <c r="AD2" s="67" t="s">
        <v>289</v>
      </c>
      <c r="AE2" s="68" t="s">
        <v>290</v>
      </c>
      <c r="AF2" s="67" t="s">
        <v>291</v>
      </c>
      <c r="AG2" s="67" t="s">
        <v>292</v>
      </c>
      <c r="AH2" s="67" t="s">
        <v>293</v>
      </c>
      <c r="AI2" s="67" t="s">
        <v>294</v>
      </c>
      <c r="AJ2" s="67" t="s">
        <v>295</v>
      </c>
      <c r="AK2" s="67" t="s">
        <v>296</v>
      </c>
      <c r="AL2" s="68" t="s">
        <v>297</v>
      </c>
      <c r="AM2" s="67" t="s">
        <v>298</v>
      </c>
      <c r="AN2" s="67" t="s">
        <v>299</v>
      </c>
    </row>
    <row r="3" spans="1:40" ht="15" customHeight="1" x14ac:dyDescent="0.25">
      <c r="A3" s="137"/>
      <c r="B3" s="138"/>
      <c r="C3" s="138"/>
      <c r="D3" s="113"/>
      <c r="E3" s="113"/>
      <c r="F3" s="113"/>
      <c r="G3" s="113"/>
      <c r="H3" s="113"/>
      <c r="I3" s="113"/>
      <c r="J3" s="114"/>
      <c r="K3" s="69" t="s">
        <v>686</v>
      </c>
      <c r="L3" s="69" t="s">
        <v>687</v>
      </c>
      <c r="M3" s="69" t="s">
        <v>580</v>
      </c>
      <c r="N3" s="69" t="s">
        <v>503</v>
      </c>
      <c r="O3" s="69" t="s">
        <v>258</v>
      </c>
      <c r="P3" s="69" t="s">
        <v>259</v>
      </c>
      <c r="Q3" s="69" t="s">
        <v>260</v>
      </c>
      <c r="R3" s="69" t="s">
        <v>688</v>
      </c>
      <c r="S3" s="69" t="s">
        <v>689</v>
      </c>
      <c r="T3" s="69" t="s">
        <v>581</v>
      </c>
      <c r="U3" s="69" t="s">
        <v>504</v>
      </c>
      <c r="V3" s="69" t="s">
        <v>261</v>
      </c>
      <c r="W3" s="69" t="s">
        <v>262</v>
      </c>
      <c r="X3" s="69" t="s">
        <v>263</v>
      </c>
      <c r="Y3" s="69" t="s">
        <v>690</v>
      </c>
      <c r="Z3" s="69" t="s">
        <v>691</v>
      </c>
      <c r="AA3" s="69" t="s">
        <v>582</v>
      </c>
      <c r="AB3" s="69" t="s">
        <v>505</v>
      </c>
      <c r="AC3" s="69" t="s">
        <v>264</v>
      </c>
      <c r="AD3" s="69" t="s">
        <v>265</v>
      </c>
      <c r="AE3" s="69" t="s">
        <v>266</v>
      </c>
      <c r="AF3" s="69" t="s">
        <v>692</v>
      </c>
      <c r="AG3" s="69" t="s">
        <v>693</v>
      </c>
      <c r="AH3" s="69" t="s">
        <v>583</v>
      </c>
      <c r="AI3" s="69" t="s">
        <v>506</v>
      </c>
      <c r="AJ3" s="69" t="s">
        <v>267</v>
      </c>
      <c r="AK3" s="69" t="s">
        <v>268</v>
      </c>
      <c r="AL3" s="69" t="s">
        <v>269</v>
      </c>
      <c r="AM3" s="69" t="s">
        <v>694</v>
      </c>
      <c r="AN3" s="69" t="s">
        <v>695</v>
      </c>
    </row>
    <row r="4" spans="1:40" ht="14.25" customHeight="1" x14ac:dyDescent="0.25">
      <c r="A4" s="139" t="s">
        <v>41</v>
      </c>
      <c r="B4" s="139"/>
      <c r="C4" s="139"/>
      <c r="D4" s="139"/>
      <c r="E4" s="139"/>
      <c r="F4" s="139"/>
      <c r="G4" s="139"/>
      <c r="H4" s="139"/>
      <c r="I4" s="139"/>
      <c r="J4" s="140"/>
      <c r="K4" s="23" t="str">
        <f t="shared" ref="K4:AN4" si="0">IF(VLOOKUP(K1,feriados,2)=0,"",VLOOKUP(K1,feriados,2))</f>
        <v/>
      </c>
      <c r="L4" s="23" t="str">
        <f t="shared" si="0"/>
        <v/>
      </c>
      <c r="M4" s="23" t="str">
        <f t="shared" si="0"/>
        <v/>
      </c>
      <c r="N4" s="23" t="str">
        <f t="shared" si="0"/>
        <v/>
      </c>
      <c r="O4" s="23" t="str">
        <f t="shared" si="0"/>
        <v/>
      </c>
      <c r="P4" s="23" t="str">
        <f t="shared" si="0"/>
        <v/>
      </c>
      <c r="Q4" s="23" t="str">
        <f t="shared" si="0"/>
        <v/>
      </c>
      <c r="R4" s="23" t="str">
        <f t="shared" si="0"/>
        <v/>
      </c>
      <c r="S4" s="23" t="str">
        <f t="shared" si="0"/>
        <v/>
      </c>
      <c r="T4" s="23" t="str">
        <f t="shared" si="0"/>
        <v/>
      </c>
      <c r="U4" s="23" t="str">
        <f t="shared" si="0"/>
        <v/>
      </c>
      <c r="V4" s="23" t="str">
        <f t="shared" si="0"/>
        <v/>
      </c>
      <c r="W4" s="23" t="str">
        <f t="shared" si="0"/>
        <v/>
      </c>
      <c r="X4" s="23" t="str">
        <f t="shared" si="0"/>
        <v/>
      </c>
      <c r="Y4" s="23" t="str">
        <f t="shared" si="0"/>
        <v/>
      </c>
      <c r="Z4" s="23" t="str">
        <f t="shared" si="0"/>
        <v/>
      </c>
      <c r="AA4" s="23" t="str">
        <f t="shared" si="0"/>
        <v/>
      </c>
      <c r="AB4" s="23" t="str">
        <f t="shared" si="0"/>
        <v/>
      </c>
      <c r="AC4" s="23" t="str">
        <f t="shared" si="0"/>
        <v/>
      </c>
      <c r="AD4" s="23" t="str">
        <f t="shared" si="0"/>
        <v/>
      </c>
      <c r="AE4" s="23" t="str">
        <f t="shared" si="0"/>
        <v/>
      </c>
      <c r="AF4" s="23" t="str">
        <f t="shared" si="0"/>
        <v/>
      </c>
      <c r="AG4" s="23" t="str">
        <f t="shared" si="0"/>
        <v/>
      </c>
      <c r="AH4" s="23" t="str">
        <f t="shared" si="0"/>
        <v/>
      </c>
      <c r="AI4" s="23" t="str">
        <f t="shared" si="0"/>
        <v/>
      </c>
      <c r="AJ4" s="23" t="str">
        <f t="shared" si="0"/>
        <v/>
      </c>
      <c r="AK4" s="23" t="str">
        <f t="shared" si="0"/>
        <v/>
      </c>
      <c r="AL4" s="23" t="str">
        <f t="shared" si="0"/>
        <v/>
      </c>
      <c r="AM4" s="23" t="str">
        <f t="shared" si="0"/>
        <v/>
      </c>
      <c r="AN4" s="23" t="str">
        <f t="shared" si="0"/>
        <v/>
      </c>
    </row>
    <row r="5" spans="1:40" ht="15" hidden="1" customHeight="1" x14ac:dyDescent="0.25">
      <c r="A5" s="19"/>
      <c r="B5" s="19"/>
      <c r="C5" s="19"/>
      <c r="D5" s="19"/>
      <c r="E5" s="19"/>
      <c r="F5" s="19"/>
      <c r="G5" s="19"/>
      <c r="H5" s="19"/>
      <c r="I5" s="19"/>
      <c r="J5" s="2">
        <v>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ht="15" hidden="1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2">
        <v>2.0833333333333332E-2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ht="15" hidden="1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2">
        <v>4.1666666666666699E-2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ht="15" hidden="1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2">
        <v>6.25E-2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</row>
    <row r="9" spans="1:40" ht="15" hidden="1" customHeight="1" x14ac:dyDescent="0.25">
      <c r="A9" s="19"/>
      <c r="B9" s="19"/>
      <c r="C9" s="19"/>
      <c r="D9" s="19"/>
      <c r="E9" s="19"/>
      <c r="F9" s="19"/>
      <c r="G9" s="19"/>
      <c r="H9" s="19"/>
      <c r="I9" s="19"/>
      <c r="J9" s="2">
        <v>8.3333333333333301E-2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</row>
    <row r="10" spans="1:40" ht="15" hidden="1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2">
        <v>0.104166666666667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ht="15" hidden="1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2">
        <v>0.125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ht="15" hidden="1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2">
        <v>0.14583333333333301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ht="15" hidden="1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2">
        <v>0.16666666666666699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ht="15" hidden="1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2">
        <v>0.1875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ht="15" hidden="1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2">
        <v>0.20833333333333301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ht="15" hidden="1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2">
        <v>0.22916666666666699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:40" ht="15" hidden="1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2">
        <v>0.25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ht="15" hidden="1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2">
        <v>0.27083333333333298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:40" ht="15" hidden="1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2">
        <v>0.29166666666666702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ht="15" hidden="1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2">
        <v>0.3125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:40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2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19"/>
      <c r="B22" s="78" t="s">
        <v>0</v>
      </c>
      <c r="C22" s="78" t="s">
        <v>1</v>
      </c>
      <c r="D22" s="78" t="s">
        <v>2</v>
      </c>
      <c r="E22" s="78" t="s">
        <v>2</v>
      </c>
      <c r="F22" s="78" t="s">
        <v>3</v>
      </c>
      <c r="G22" s="78" t="s">
        <v>4</v>
      </c>
      <c r="H22" s="78" t="s">
        <v>5</v>
      </c>
      <c r="I22" s="19"/>
      <c r="J22" s="2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19"/>
      <c r="B23" s="31"/>
      <c r="C23" s="34">
        <v>1</v>
      </c>
      <c r="D23" s="54">
        <v>2</v>
      </c>
      <c r="E23" s="34">
        <v>3</v>
      </c>
      <c r="F23" s="34">
        <v>4</v>
      </c>
      <c r="G23" s="34">
        <v>5</v>
      </c>
      <c r="H23" s="34">
        <v>6</v>
      </c>
      <c r="I23" s="19"/>
      <c r="J23" s="2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x14ac:dyDescent="0.25">
      <c r="A24" s="19"/>
      <c r="B24" s="32">
        <v>7</v>
      </c>
      <c r="C24" s="34">
        <v>8</v>
      </c>
      <c r="D24" s="34">
        <v>9</v>
      </c>
      <c r="E24" s="34">
        <v>10</v>
      </c>
      <c r="F24" s="34">
        <v>11</v>
      </c>
      <c r="G24" s="34">
        <v>12</v>
      </c>
      <c r="H24" s="34">
        <v>13</v>
      </c>
      <c r="I24" s="19"/>
      <c r="J24" s="2">
        <v>0.39583333333333298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x14ac:dyDescent="0.25">
      <c r="A25" s="19"/>
      <c r="B25" s="32">
        <v>14</v>
      </c>
      <c r="C25" s="34">
        <v>15</v>
      </c>
      <c r="D25" s="34">
        <v>16</v>
      </c>
      <c r="E25" s="34">
        <v>17</v>
      </c>
      <c r="F25" s="34">
        <v>18</v>
      </c>
      <c r="G25" s="34">
        <v>19</v>
      </c>
      <c r="H25" s="34">
        <v>20</v>
      </c>
      <c r="I25" s="19"/>
      <c r="J25" s="2">
        <v>0.41666666666666702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x14ac:dyDescent="0.25">
      <c r="A26" s="19"/>
      <c r="B26" s="32">
        <v>21</v>
      </c>
      <c r="C26" s="34">
        <v>22</v>
      </c>
      <c r="D26" s="34">
        <v>23</v>
      </c>
      <c r="E26" s="34">
        <v>24</v>
      </c>
      <c r="F26" s="34">
        <v>25</v>
      </c>
      <c r="G26" s="34">
        <v>26</v>
      </c>
      <c r="H26" s="34">
        <v>27</v>
      </c>
      <c r="I26" s="19"/>
      <c r="J26" s="2">
        <v>0.4375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x14ac:dyDescent="0.25">
      <c r="A27" s="19"/>
      <c r="B27" s="32">
        <v>28</v>
      </c>
      <c r="C27" s="34">
        <v>29</v>
      </c>
      <c r="D27" s="34">
        <v>30</v>
      </c>
      <c r="E27" s="34"/>
      <c r="F27" s="33"/>
      <c r="G27" s="33"/>
      <c r="H27" s="33"/>
      <c r="I27" s="19"/>
      <c r="J27" s="2">
        <v>0.45833333333333298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x14ac:dyDescent="0.25">
      <c r="A28" s="19"/>
      <c r="B28" s="31"/>
      <c r="C28" s="34"/>
      <c r="D28" s="33"/>
      <c r="E28" s="33"/>
      <c r="F28" s="33"/>
      <c r="G28" s="33"/>
      <c r="H28" s="33"/>
      <c r="I28" s="19"/>
      <c r="J28" s="2">
        <v>0.47916666666666702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x14ac:dyDescent="0.25">
      <c r="A29" s="19"/>
      <c r="B29" s="20"/>
      <c r="C29" s="19"/>
      <c r="D29" s="19"/>
      <c r="E29" s="19"/>
      <c r="F29" s="19"/>
      <c r="G29" s="19"/>
      <c r="H29" s="19"/>
      <c r="I29" s="19"/>
      <c r="J29" s="2">
        <v>0.5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x14ac:dyDescent="0.25">
      <c r="A30" s="19"/>
      <c r="B30" s="115" t="s">
        <v>65</v>
      </c>
      <c r="C30" s="116"/>
      <c r="D30" s="116"/>
      <c r="E30" s="116"/>
      <c r="F30" s="116"/>
      <c r="G30" s="116"/>
      <c r="H30" s="117"/>
      <c r="I30" s="19"/>
      <c r="J30" s="2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x14ac:dyDescent="0.25">
      <c r="A31" s="19"/>
      <c r="B31" s="130" t="s">
        <v>723</v>
      </c>
      <c r="C31" s="131"/>
      <c r="D31" s="131"/>
      <c r="E31" s="131"/>
      <c r="F31" s="131"/>
      <c r="G31" s="131"/>
      <c r="H31" s="132"/>
      <c r="I31" s="19"/>
      <c r="J31" s="2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x14ac:dyDescent="0.25">
      <c r="A32" s="19"/>
      <c r="B32" s="130" t="s">
        <v>724</v>
      </c>
      <c r="C32" s="131"/>
      <c r="D32" s="131"/>
      <c r="E32" s="131"/>
      <c r="F32" s="131"/>
      <c r="G32" s="131"/>
      <c r="H32" s="132"/>
      <c r="I32" s="19"/>
      <c r="J32" s="2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19"/>
      <c r="B33" s="130" t="s">
        <v>725</v>
      </c>
      <c r="C33" s="131"/>
      <c r="D33" s="131"/>
      <c r="E33" s="131"/>
      <c r="F33" s="131"/>
      <c r="G33" s="131"/>
      <c r="H33" s="132"/>
      <c r="I33" s="19"/>
      <c r="J33" s="2">
        <v>0.58333333333333304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19"/>
      <c r="B34" s="130" t="s">
        <v>726</v>
      </c>
      <c r="C34" s="131"/>
      <c r="D34" s="131"/>
      <c r="E34" s="131"/>
      <c r="F34" s="131"/>
      <c r="G34" s="131"/>
      <c r="H34" s="132"/>
      <c r="I34" s="19"/>
      <c r="J34" s="2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19"/>
      <c r="B35" s="130" t="s">
        <v>727</v>
      </c>
      <c r="C35" s="131"/>
      <c r="D35" s="131"/>
      <c r="E35" s="131"/>
      <c r="F35" s="131"/>
      <c r="G35" s="131"/>
      <c r="H35" s="132"/>
      <c r="I35" s="19"/>
      <c r="J35" s="2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19"/>
      <c r="B36" s="130" t="s">
        <v>728</v>
      </c>
      <c r="C36" s="131"/>
      <c r="D36" s="131"/>
      <c r="E36" s="131"/>
      <c r="F36" s="131"/>
      <c r="G36" s="131"/>
      <c r="H36" s="132"/>
      <c r="I36" s="19"/>
      <c r="J36" s="2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19"/>
      <c r="B37" s="130" t="s">
        <v>729</v>
      </c>
      <c r="C37" s="131"/>
      <c r="D37" s="131"/>
      <c r="E37" s="131"/>
      <c r="F37" s="131"/>
      <c r="G37" s="131"/>
      <c r="H37" s="132"/>
      <c r="I37" s="19"/>
      <c r="J37" s="2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19"/>
      <c r="B38" s="130"/>
      <c r="C38" s="131"/>
      <c r="D38" s="131"/>
      <c r="E38" s="131"/>
      <c r="F38" s="131"/>
      <c r="G38" s="131"/>
      <c r="H38" s="132"/>
      <c r="I38" s="19"/>
      <c r="J38" s="2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19"/>
      <c r="B39" s="130"/>
      <c r="C39" s="131"/>
      <c r="D39" s="131"/>
      <c r="E39" s="131"/>
      <c r="F39" s="131"/>
      <c r="G39" s="131"/>
      <c r="H39" s="132"/>
      <c r="I39" s="19"/>
      <c r="J39" s="2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19"/>
      <c r="B40" s="130"/>
      <c r="C40" s="131"/>
      <c r="D40" s="131"/>
      <c r="E40" s="131"/>
      <c r="F40" s="131"/>
      <c r="G40" s="131"/>
      <c r="H40" s="132"/>
      <c r="I40" s="19"/>
      <c r="J40" s="2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19"/>
      <c r="B41" s="130"/>
      <c r="C41" s="131"/>
      <c r="D41" s="131"/>
      <c r="E41" s="131"/>
      <c r="F41" s="131"/>
      <c r="G41" s="131"/>
      <c r="H41" s="132"/>
      <c r="I41" s="19"/>
      <c r="J41" s="2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19"/>
      <c r="B42" s="130"/>
      <c r="C42" s="131"/>
      <c r="D42" s="131"/>
      <c r="E42" s="131"/>
      <c r="F42" s="131"/>
      <c r="G42" s="131"/>
      <c r="H42" s="132"/>
      <c r="I42" s="19"/>
      <c r="J42" s="2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19"/>
      <c r="B43" s="130"/>
      <c r="C43" s="131"/>
      <c r="D43" s="131"/>
      <c r="E43" s="131"/>
      <c r="F43" s="131"/>
      <c r="G43" s="131"/>
      <c r="H43" s="132"/>
      <c r="I43" s="19"/>
      <c r="J43" s="2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19"/>
      <c r="B44" s="130"/>
      <c r="C44" s="131"/>
      <c r="D44" s="131"/>
      <c r="E44" s="131"/>
      <c r="F44" s="131"/>
      <c r="G44" s="131"/>
      <c r="H44" s="132"/>
      <c r="I44" s="19"/>
      <c r="J44" s="2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19"/>
      <c r="B45" s="130"/>
      <c r="C45" s="131"/>
      <c r="D45" s="131"/>
      <c r="E45" s="131"/>
      <c r="F45" s="131"/>
      <c r="G45" s="131"/>
      <c r="H45" s="132"/>
      <c r="I45" s="19"/>
      <c r="J45" s="2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19"/>
      <c r="B46" s="130"/>
      <c r="C46" s="131"/>
      <c r="D46" s="131"/>
      <c r="E46" s="131"/>
      <c r="F46" s="131"/>
      <c r="G46" s="131"/>
      <c r="H46" s="132"/>
      <c r="I46" s="19"/>
      <c r="J46" s="2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19"/>
      <c r="B47" s="130"/>
      <c r="C47" s="131"/>
      <c r="D47" s="131"/>
      <c r="E47" s="131"/>
      <c r="F47" s="131"/>
      <c r="G47" s="131"/>
      <c r="H47" s="132"/>
      <c r="I47" s="19"/>
      <c r="J47" s="2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19"/>
      <c r="B48" s="130"/>
      <c r="C48" s="131"/>
      <c r="D48" s="131"/>
      <c r="E48" s="131"/>
      <c r="F48" s="131"/>
      <c r="G48" s="131"/>
      <c r="H48" s="132"/>
      <c r="I48" s="19"/>
      <c r="J48" s="2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19"/>
      <c r="B49" s="130"/>
      <c r="C49" s="131"/>
      <c r="D49" s="131"/>
      <c r="E49" s="131"/>
      <c r="F49" s="131"/>
      <c r="G49" s="131"/>
      <c r="H49" s="132"/>
      <c r="I49" s="19"/>
      <c r="J49" s="2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19"/>
      <c r="B50" s="130"/>
      <c r="C50" s="131"/>
      <c r="D50" s="131"/>
      <c r="E50" s="131"/>
      <c r="F50" s="131"/>
      <c r="G50" s="131"/>
      <c r="H50" s="132"/>
      <c r="I50" s="19"/>
      <c r="J50" s="2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19"/>
      <c r="B51" s="130"/>
      <c r="C51" s="131"/>
      <c r="D51" s="131"/>
      <c r="E51" s="131"/>
      <c r="F51" s="131"/>
      <c r="G51" s="131"/>
      <c r="H51" s="132"/>
      <c r="I51" s="19"/>
      <c r="J51" s="2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19"/>
      <c r="B52" s="20"/>
      <c r="C52" s="19"/>
      <c r="D52" s="19"/>
      <c r="E52" s="19"/>
      <c r="F52" s="19"/>
      <c r="G52" s="19"/>
      <c r="H52" s="19"/>
      <c r="I52" s="19"/>
      <c r="J52" s="2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20" priority="6">
      <formula>IF(B23&lt;&gt;"",VLOOKUP(DATE(2025,9,B23),feriados,2)&lt;&gt;0)</formula>
    </cfRule>
  </conditionalFormatting>
  <conditionalFormatting sqref="K2:AN4">
    <cfRule type="expression" dxfId="19" priority="4">
      <formula>K$4&lt;&gt;""</formula>
    </cfRule>
  </conditionalFormatting>
  <hyperlinks>
    <hyperlink ref="C23" location="Sep!K2" display="Sep!K2" xr:uid="{1DF3EEC9-401C-4FD0-979F-C3B579A14A8B}"/>
    <hyperlink ref="D23" location="Sep!L2" display="Sep!L2" xr:uid="{0E562560-17D9-4B65-9E95-1B4262F9C022}"/>
    <hyperlink ref="E23" location="Sep!M2" display="Sep!M2" xr:uid="{15EB6D66-724A-4AD9-96AD-02DBA88B0531}"/>
    <hyperlink ref="F23" location="Sep!N2" display="Sep!N2" xr:uid="{23FE9A61-337F-4D62-91B2-E866A10373EF}"/>
    <hyperlink ref="G23" location="Sep!O2" display="Sep!O2" xr:uid="{05395FAD-ACDE-4E17-9D06-927E3FA895CC}"/>
    <hyperlink ref="H23" location="Sep!P2" display="Sep!P2" xr:uid="{2AA3A5B4-346E-4F48-92FB-E30192A194B5}"/>
    <hyperlink ref="B24" location="Sep!Q2" display="Sep!Q2" xr:uid="{65734163-0C1F-4BF1-9197-4F85E2976420}"/>
    <hyperlink ref="C24" location="Sep!R2" display="Sep!R2" xr:uid="{A28DC255-F1EE-4014-B7E8-9954A8A35880}"/>
    <hyperlink ref="D24" location="Sep!S2" display="Sep!S2" xr:uid="{56D73C34-7126-49E3-AD76-A6CBBE63F7CC}"/>
    <hyperlink ref="E24" location="Sep!T2" display="Sep!T2" xr:uid="{A53CE38E-A5E9-487E-B1E1-592D26BBEB66}"/>
    <hyperlink ref="F24" location="Sep!U2" display="Sep!U2" xr:uid="{E5EC6EB7-A7FE-4A8F-BA2A-49809FD877BC}"/>
    <hyperlink ref="G24" location="Sep!V2" display="Sep!V2" xr:uid="{908F844C-3A5D-496C-A9C5-A29359397C55}"/>
    <hyperlink ref="H24" location="Sep!W2" display="Sep!W2" xr:uid="{9530E7B0-58C6-42D0-BCDB-CB15C8FF7AEB}"/>
    <hyperlink ref="B25" location="Sep!X2" display="Sep!X2" xr:uid="{9ED22206-8EC8-434C-9515-E0BF53722349}"/>
    <hyperlink ref="C25" location="Sep!Y2" display="Sep!Y2" xr:uid="{CCAD7306-9F38-48BA-90D4-36914C69F748}"/>
    <hyperlink ref="D25" location="Sep!Z2" display="Sep!Z2" xr:uid="{E2D2978A-197F-4B33-BE17-44958A1C8862}"/>
    <hyperlink ref="E25" location="Sep!AA2" display="Sep!AA2" xr:uid="{A65A5B5D-D70E-4A2F-A54F-4F9B98E45A92}"/>
    <hyperlink ref="F25" location="Sep!AB2" display="Sep!AB2" xr:uid="{46886962-276E-4BE1-AE79-3C7E5BC12872}"/>
    <hyperlink ref="G25" location="Sep!AC2" display="Sep!AC2" xr:uid="{B048F001-2B63-4155-9164-DEDB3BF96963}"/>
    <hyperlink ref="H25" location="Sep!AD2" display="Sep!AD2" xr:uid="{2CD20AA8-8B5E-46EA-95EF-D78FCB03E571}"/>
    <hyperlink ref="B26" location="Sep!AE2" display="Sep!AE2" xr:uid="{68AC32B2-BCAA-4895-975B-1FB1236C1220}"/>
    <hyperlink ref="C26" location="Sep!AF2" display="Sep!AF2" xr:uid="{0E432B44-7FAC-4982-A272-438E6826FEDF}"/>
    <hyperlink ref="D26" location="Sep!AG2" display="Sep!AG2" xr:uid="{63AE6FDB-910D-4D2D-B0ED-39F3E3174FF0}"/>
    <hyperlink ref="E26" location="Sep!AH2" display="Sep!AH2" xr:uid="{5F78A0FF-007A-4B3C-B187-BF037E6C12C6}"/>
    <hyperlink ref="F26" location="Sep!AI2" display="Sep!AI2" xr:uid="{C7E77372-F7D5-4888-A3F4-17B877BA19A3}"/>
    <hyperlink ref="G26" location="Sep!AJ2" display="Sep!AJ2" xr:uid="{3F3323ED-F53B-45DC-A05E-419113620330}"/>
    <hyperlink ref="H26" location="Sep!AK2" display="Sep!AK2" xr:uid="{A37F4723-D537-4CAE-A726-D085B2B308E9}"/>
    <hyperlink ref="B27" location="Sep!AL2" display="Sep!AL2" xr:uid="{FE05AF7C-9FE4-4879-ADB3-703D2A431A88}"/>
    <hyperlink ref="C27" location="Sep!AM2" display="Sep!AM2" xr:uid="{5084AD12-6281-41EA-B04C-F7D010A1BC89}"/>
    <hyperlink ref="D27" location="Sep!AN2" display="Sep!AN2" xr:uid="{85DF8E35-246B-4BC3-882C-752A5800F36F}"/>
    <hyperlink ref="A4:H4" r:id="rId1" display="¿Tienes una consulta o comentario?" xr:uid="{D38AAD05-C3F3-4E05-84C3-D4833B5C4A26}"/>
    <hyperlink ref="A4:I4" r:id="rId2" display="¿Tienes una consulta o comentario?" xr:uid="{3B3CF2C9-B02D-4289-AD5A-9000B0532A6C}"/>
    <hyperlink ref="A4:J4" r:id="rId3" display="¿Tienes una consulta o comentario?" xr:uid="{2671F395-CAAA-40DC-A8C8-864B8E074B18}"/>
  </hyperlinks>
  <pageMargins left="0.7" right="0.7" top="0.75" bottom="0.75" header="0.3" footer="0.3"/>
  <pageSetup paperSize="9" orientation="portrait" horizontalDpi="0" verticalDpi="0"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2"/>
  <dimension ref="A1:AO52"/>
  <sheetViews>
    <sheetView showGridLines="0" zoomScaleNormal="100" workbookViewId="0">
      <pane xSplit="10" ySplit="4" topLeftCell="K5" activePane="bottomRight" state="frozen"/>
      <selection activeCell="B23" sqref="B23:H28"/>
      <selection pane="topRight" activeCell="B23" sqref="B23:H28"/>
      <selection pane="bottomLeft" activeCell="B23" sqref="B23:H28"/>
      <selection pane="bottomRight" activeCell="B31" sqref="B31:H37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33" t="s">
        <v>615</v>
      </c>
      <c r="B1" s="134"/>
      <c r="C1" s="134"/>
      <c r="D1" s="134"/>
      <c r="E1" s="134"/>
      <c r="F1" s="134"/>
      <c r="G1" s="134"/>
      <c r="H1" s="134"/>
      <c r="I1" s="134"/>
      <c r="J1" s="135"/>
      <c r="K1" s="66">
        <v>45931</v>
      </c>
      <c r="L1" s="66">
        <v>45932</v>
      </c>
      <c r="M1" s="66">
        <v>45933</v>
      </c>
      <c r="N1" s="66">
        <v>45934</v>
      </c>
      <c r="O1" s="66">
        <v>45935</v>
      </c>
      <c r="P1" s="66">
        <v>45936</v>
      </c>
      <c r="Q1" s="66">
        <v>45937</v>
      </c>
      <c r="R1" s="66">
        <v>45938</v>
      </c>
      <c r="S1" s="66">
        <v>45939</v>
      </c>
      <c r="T1" s="66">
        <v>45940</v>
      </c>
      <c r="U1" s="66">
        <v>45941</v>
      </c>
      <c r="V1" s="66">
        <v>45942</v>
      </c>
      <c r="W1" s="66">
        <v>45943</v>
      </c>
      <c r="X1" s="66">
        <v>45944</v>
      </c>
      <c r="Y1" s="66">
        <v>45945</v>
      </c>
      <c r="Z1" s="66">
        <v>45946</v>
      </c>
      <c r="AA1" s="66">
        <v>45947</v>
      </c>
      <c r="AB1" s="66">
        <v>45948</v>
      </c>
      <c r="AC1" s="66">
        <v>45949</v>
      </c>
      <c r="AD1" s="66">
        <v>45950</v>
      </c>
      <c r="AE1" s="66">
        <v>45951</v>
      </c>
      <c r="AF1" s="66">
        <v>45952</v>
      </c>
      <c r="AG1" s="66">
        <v>45953</v>
      </c>
      <c r="AH1" s="66">
        <v>45954</v>
      </c>
      <c r="AI1" s="66">
        <v>45955</v>
      </c>
      <c r="AJ1" s="66">
        <v>45956</v>
      </c>
      <c r="AK1" s="66">
        <v>45957</v>
      </c>
      <c r="AL1" s="66">
        <v>45958</v>
      </c>
      <c r="AM1" s="66">
        <v>45959</v>
      </c>
      <c r="AN1" s="66">
        <v>45960</v>
      </c>
      <c r="AO1" s="66">
        <v>45961</v>
      </c>
    </row>
    <row r="2" spans="1:41" ht="36" customHeight="1" x14ac:dyDescent="0.4">
      <c r="A2" s="136" t="s">
        <v>607</v>
      </c>
      <c r="B2" s="125"/>
      <c r="C2" s="125"/>
      <c r="D2" s="111" t="s">
        <v>15</v>
      </c>
      <c r="E2" s="111"/>
      <c r="F2" s="111"/>
      <c r="G2" s="111"/>
      <c r="H2" s="111"/>
      <c r="I2" s="111"/>
      <c r="J2" s="112"/>
      <c r="K2" s="67" t="s">
        <v>359</v>
      </c>
      <c r="L2" s="67" t="s">
        <v>360</v>
      </c>
      <c r="M2" s="67" t="s">
        <v>361</v>
      </c>
      <c r="N2" s="67" t="s">
        <v>362</v>
      </c>
      <c r="O2" s="68" t="s">
        <v>363</v>
      </c>
      <c r="P2" s="67" t="s">
        <v>364</v>
      </c>
      <c r="Q2" s="67" t="s">
        <v>365</v>
      </c>
      <c r="R2" s="67" t="s">
        <v>366</v>
      </c>
      <c r="S2" s="67" t="s">
        <v>367</v>
      </c>
      <c r="T2" s="67" t="s">
        <v>368</v>
      </c>
      <c r="U2" s="67" t="s">
        <v>369</v>
      </c>
      <c r="V2" s="68" t="s">
        <v>370</v>
      </c>
      <c r="W2" s="67" t="s">
        <v>371</v>
      </c>
      <c r="X2" s="67" t="s">
        <v>372</v>
      </c>
      <c r="Y2" s="67" t="s">
        <v>373</v>
      </c>
      <c r="Z2" s="67" t="s">
        <v>374</v>
      </c>
      <c r="AA2" s="67" t="s">
        <v>375</v>
      </c>
      <c r="AB2" s="67" t="s">
        <v>376</v>
      </c>
      <c r="AC2" s="68" t="s">
        <v>377</v>
      </c>
      <c r="AD2" s="67" t="s">
        <v>378</v>
      </c>
      <c r="AE2" s="67" t="s">
        <v>379</v>
      </c>
      <c r="AF2" s="67" t="s">
        <v>380</v>
      </c>
      <c r="AG2" s="67" t="s">
        <v>381</v>
      </c>
      <c r="AH2" s="67" t="s">
        <v>382</v>
      </c>
      <c r="AI2" s="67" t="s">
        <v>383</v>
      </c>
      <c r="AJ2" s="68" t="s">
        <v>384</v>
      </c>
      <c r="AK2" s="67" t="s">
        <v>385</v>
      </c>
      <c r="AL2" s="67" t="s">
        <v>386</v>
      </c>
      <c r="AM2" s="67" t="s">
        <v>387</v>
      </c>
      <c r="AN2" s="67" t="s">
        <v>388</v>
      </c>
      <c r="AO2" s="67" t="s">
        <v>529</v>
      </c>
    </row>
    <row r="3" spans="1:41" ht="15" customHeight="1" x14ac:dyDescent="0.25">
      <c r="A3" s="137"/>
      <c r="B3" s="138"/>
      <c r="C3" s="138"/>
      <c r="D3" s="113"/>
      <c r="E3" s="113"/>
      <c r="F3" s="113"/>
      <c r="G3" s="113"/>
      <c r="H3" s="113"/>
      <c r="I3" s="113"/>
      <c r="J3" s="114"/>
      <c r="K3" s="69" t="s">
        <v>584</v>
      </c>
      <c r="L3" s="69" t="s">
        <v>498</v>
      </c>
      <c r="M3" s="69" t="s">
        <v>245</v>
      </c>
      <c r="N3" s="69" t="s">
        <v>246</v>
      </c>
      <c r="O3" s="69" t="s">
        <v>247</v>
      </c>
      <c r="P3" s="69" t="s">
        <v>696</v>
      </c>
      <c r="Q3" s="69" t="s">
        <v>697</v>
      </c>
      <c r="R3" s="69" t="s">
        <v>585</v>
      </c>
      <c r="S3" s="69" t="s">
        <v>499</v>
      </c>
      <c r="T3" s="69" t="s">
        <v>248</v>
      </c>
      <c r="U3" s="69" t="s">
        <v>249</v>
      </c>
      <c r="V3" s="69" t="s">
        <v>250</v>
      </c>
      <c r="W3" s="69" t="s">
        <v>698</v>
      </c>
      <c r="X3" s="69" t="s">
        <v>699</v>
      </c>
      <c r="Y3" s="69" t="s">
        <v>586</v>
      </c>
      <c r="Z3" s="69" t="s">
        <v>500</v>
      </c>
      <c r="AA3" s="69" t="s">
        <v>251</v>
      </c>
      <c r="AB3" s="69" t="s">
        <v>252</v>
      </c>
      <c r="AC3" s="69" t="s">
        <v>253</v>
      </c>
      <c r="AD3" s="69" t="s">
        <v>700</v>
      </c>
      <c r="AE3" s="69" t="s">
        <v>701</v>
      </c>
      <c r="AF3" s="69" t="s">
        <v>587</v>
      </c>
      <c r="AG3" s="69" t="s">
        <v>501</v>
      </c>
      <c r="AH3" s="69" t="s">
        <v>254</v>
      </c>
      <c r="AI3" s="69" t="s">
        <v>255</v>
      </c>
      <c r="AJ3" s="69" t="s">
        <v>256</v>
      </c>
      <c r="AK3" s="69" t="s">
        <v>702</v>
      </c>
      <c r="AL3" s="69" t="s">
        <v>703</v>
      </c>
      <c r="AM3" s="69" t="s">
        <v>588</v>
      </c>
      <c r="AN3" s="69" t="s">
        <v>502</v>
      </c>
      <c r="AO3" s="69" t="s">
        <v>257</v>
      </c>
    </row>
    <row r="4" spans="1:41" ht="14.25" customHeight="1" x14ac:dyDescent="0.25">
      <c r="A4" s="139" t="s">
        <v>41</v>
      </c>
      <c r="B4" s="139"/>
      <c r="C4" s="139"/>
      <c r="D4" s="139"/>
      <c r="E4" s="139"/>
      <c r="F4" s="139"/>
      <c r="G4" s="139"/>
      <c r="H4" s="139"/>
      <c r="I4" s="139"/>
      <c r="J4" s="140"/>
      <c r="K4" s="23" t="str">
        <f t="shared" ref="K4:AO4" si="0">IF(VLOOKUP(K1,feriados,2)=0,"",VLOOKUP(K1,feriados,2))</f>
        <v/>
      </c>
      <c r="L4" s="23" t="str">
        <f t="shared" si="0"/>
        <v/>
      </c>
      <c r="M4" s="23" t="str">
        <f t="shared" si="0"/>
        <v/>
      </c>
      <c r="N4" s="23" t="str">
        <f t="shared" si="0"/>
        <v/>
      </c>
      <c r="O4" s="23" t="str">
        <f t="shared" si="0"/>
        <v/>
      </c>
      <c r="P4" s="23" t="str">
        <f t="shared" si="0"/>
        <v/>
      </c>
      <c r="Q4" s="23" t="str">
        <f t="shared" si="0"/>
        <v/>
      </c>
      <c r="R4" s="23" t="str">
        <f t="shared" si="0"/>
        <v/>
      </c>
      <c r="S4" s="23" t="str">
        <f t="shared" si="0"/>
        <v/>
      </c>
      <c r="T4" s="23" t="str">
        <f t="shared" si="0"/>
        <v/>
      </c>
      <c r="U4" s="23" t="str">
        <f t="shared" si="0"/>
        <v/>
      </c>
      <c r="V4" s="23" t="str">
        <f t="shared" si="0"/>
        <v/>
      </c>
      <c r="W4" s="23" t="str">
        <f t="shared" si="0"/>
        <v/>
      </c>
      <c r="X4" s="23" t="str">
        <f t="shared" si="0"/>
        <v/>
      </c>
      <c r="Y4" s="23" t="str">
        <f t="shared" si="0"/>
        <v/>
      </c>
      <c r="Z4" s="23" t="str">
        <f t="shared" si="0"/>
        <v/>
      </c>
      <c r="AA4" s="23" t="str">
        <f t="shared" si="0"/>
        <v/>
      </c>
      <c r="AB4" s="23" t="str">
        <f t="shared" si="0"/>
        <v/>
      </c>
      <c r="AC4" s="23" t="str">
        <f t="shared" si="0"/>
        <v/>
      </c>
      <c r="AD4" s="23" t="str">
        <f t="shared" si="0"/>
        <v/>
      </c>
      <c r="AE4" s="23" t="str">
        <f t="shared" si="0"/>
        <v/>
      </c>
      <c r="AF4" s="23" t="str">
        <f t="shared" si="0"/>
        <v/>
      </c>
      <c r="AG4" s="23" t="str">
        <f t="shared" si="0"/>
        <v/>
      </c>
      <c r="AH4" s="23" t="str">
        <f t="shared" si="0"/>
        <v/>
      </c>
      <c r="AI4" s="23" t="str">
        <f t="shared" si="0"/>
        <v/>
      </c>
      <c r="AJ4" s="23" t="str">
        <f t="shared" si="0"/>
        <v/>
      </c>
      <c r="AK4" s="23" t="str">
        <f t="shared" si="0"/>
        <v/>
      </c>
      <c r="AL4" s="23" t="str">
        <f t="shared" si="0"/>
        <v/>
      </c>
      <c r="AM4" s="23" t="str">
        <f t="shared" si="0"/>
        <v/>
      </c>
      <c r="AN4" s="23" t="str">
        <f t="shared" si="0"/>
        <v/>
      </c>
      <c r="AO4" s="23" t="str">
        <f t="shared" si="0"/>
        <v/>
      </c>
    </row>
    <row r="5" spans="1:41" ht="15" hidden="1" customHeight="1" x14ac:dyDescent="0.25">
      <c r="A5" s="19"/>
      <c r="B5" s="19"/>
      <c r="C5" s="19"/>
      <c r="D5" s="19"/>
      <c r="E5" s="19"/>
      <c r="F5" s="19"/>
      <c r="G5" s="19"/>
      <c r="H5" s="19"/>
      <c r="I5" s="19"/>
      <c r="J5" s="2">
        <v>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5" hidden="1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2">
        <v>2.0833333333333332E-2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5" hidden="1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2">
        <v>4.1666666666666699E-2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5" hidden="1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2">
        <v>6.25E-2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15" hidden="1" customHeight="1" x14ac:dyDescent="0.25">
      <c r="A9" s="19"/>
      <c r="B9" s="19"/>
      <c r="C9" s="19"/>
      <c r="D9" s="19"/>
      <c r="E9" s="19"/>
      <c r="F9" s="19"/>
      <c r="G9" s="19"/>
      <c r="H9" s="19"/>
      <c r="I9" s="19"/>
      <c r="J9" s="2">
        <v>8.3333333333333301E-2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5" hidden="1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2">
        <v>0.104166666666667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15" hidden="1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2">
        <v>0.125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15" hidden="1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2">
        <v>0.14583333333333301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ht="15" hidden="1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2">
        <v>0.16666666666666699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 ht="15" hidden="1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2">
        <v>0.1875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 ht="15" hidden="1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2">
        <v>0.20833333333333301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 ht="15" hidden="1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2">
        <v>0.22916666666666699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 ht="15" hidden="1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2">
        <v>0.25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 ht="15" hidden="1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2">
        <v>0.27083333333333298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 ht="15" hidden="1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2">
        <v>0.29166666666666702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 ht="15" hidden="1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2">
        <v>0.3125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2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19"/>
      <c r="B22" s="78" t="s">
        <v>0</v>
      </c>
      <c r="C22" s="78" t="s">
        <v>1</v>
      </c>
      <c r="D22" s="78" t="s">
        <v>2</v>
      </c>
      <c r="E22" s="78" t="s">
        <v>2</v>
      </c>
      <c r="F22" s="78" t="s">
        <v>3</v>
      </c>
      <c r="G22" s="78" t="s">
        <v>4</v>
      </c>
      <c r="H22" s="78" t="s">
        <v>5</v>
      </c>
      <c r="I22" s="19"/>
      <c r="J22" s="2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19"/>
      <c r="B23" s="32"/>
      <c r="C23" s="34"/>
      <c r="D23" s="34"/>
      <c r="E23" s="34">
        <v>1</v>
      </c>
      <c r="F23" s="34">
        <v>2</v>
      </c>
      <c r="G23" s="34">
        <v>3</v>
      </c>
      <c r="H23" s="34">
        <v>4</v>
      </c>
      <c r="I23" s="19"/>
      <c r="J23" s="2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19"/>
      <c r="B24" s="32">
        <v>5</v>
      </c>
      <c r="C24" s="34">
        <v>6</v>
      </c>
      <c r="D24" s="34">
        <v>7</v>
      </c>
      <c r="E24" s="34">
        <v>8</v>
      </c>
      <c r="F24" s="34">
        <v>9</v>
      </c>
      <c r="G24" s="34">
        <v>10</v>
      </c>
      <c r="H24" s="34">
        <v>11</v>
      </c>
      <c r="I24" s="19"/>
      <c r="J24" s="2">
        <v>0.39583333333333298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41" x14ac:dyDescent="0.25">
      <c r="A25" s="19"/>
      <c r="B25" s="32">
        <v>12</v>
      </c>
      <c r="C25" s="34">
        <v>13</v>
      </c>
      <c r="D25" s="34">
        <v>14</v>
      </c>
      <c r="E25" s="34">
        <v>15</v>
      </c>
      <c r="F25" s="34">
        <v>16</v>
      </c>
      <c r="G25" s="34">
        <v>17</v>
      </c>
      <c r="H25" s="34">
        <v>18</v>
      </c>
      <c r="I25" s="19"/>
      <c r="J25" s="2">
        <v>0.41666666666666702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x14ac:dyDescent="0.25">
      <c r="A26" s="19"/>
      <c r="B26" s="32">
        <v>19</v>
      </c>
      <c r="C26" s="34">
        <v>20</v>
      </c>
      <c r="D26" s="34">
        <v>21</v>
      </c>
      <c r="E26" s="34">
        <v>22</v>
      </c>
      <c r="F26" s="34">
        <v>23</v>
      </c>
      <c r="G26" s="34">
        <v>24</v>
      </c>
      <c r="H26" s="34">
        <v>25</v>
      </c>
      <c r="I26" s="19"/>
      <c r="J26" s="2">
        <v>0.4375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</row>
    <row r="27" spans="1:41" x14ac:dyDescent="0.25">
      <c r="A27" s="19"/>
      <c r="B27" s="32">
        <v>26</v>
      </c>
      <c r="C27" s="34">
        <v>27</v>
      </c>
      <c r="D27" s="34">
        <v>28</v>
      </c>
      <c r="E27" s="34">
        <v>29</v>
      </c>
      <c r="F27" s="34">
        <v>30</v>
      </c>
      <c r="G27" s="34">
        <v>31</v>
      </c>
      <c r="H27" s="34"/>
      <c r="I27" s="19"/>
      <c r="J27" s="2">
        <v>0.45833333333333298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</row>
    <row r="28" spans="1:41" x14ac:dyDescent="0.25">
      <c r="A28" s="19"/>
      <c r="B28" s="32"/>
      <c r="C28" s="34"/>
      <c r="D28" s="34"/>
      <c r="E28" s="34"/>
      <c r="F28" s="34"/>
      <c r="G28" s="34"/>
      <c r="H28" s="34"/>
      <c r="I28" s="19"/>
      <c r="J28" s="2">
        <v>0.47916666666666702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spans="1:41" x14ac:dyDescent="0.25">
      <c r="A29" s="19"/>
      <c r="B29" s="20"/>
      <c r="C29" s="19"/>
      <c r="D29" s="19"/>
      <c r="E29" s="19"/>
      <c r="F29" s="19"/>
      <c r="G29" s="19"/>
      <c r="H29" s="19"/>
      <c r="I29" s="19"/>
      <c r="J29" s="2">
        <v>0.5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</row>
    <row r="30" spans="1:41" x14ac:dyDescent="0.25">
      <c r="A30" s="19"/>
      <c r="B30" s="115" t="s">
        <v>66</v>
      </c>
      <c r="C30" s="116"/>
      <c r="D30" s="116"/>
      <c r="E30" s="116"/>
      <c r="F30" s="116"/>
      <c r="G30" s="116"/>
      <c r="H30" s="117"/>
      <c r="I30" s="19"/>
      <c r="J30" s="2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19"/>
      <c r="B31" s="130" t="s">
        <v>723</v>
      </c>
      <c r="C31" s="131"/>
      <c r="D31" s="131"/>
      <c r="E31" s="131"/>
      <c r="F31" s="131"/>
      <c r="G31" s="131"/>
      <c r="H31" s="132"/>
      <c r="I31" s="19"/>
      <c r="J31" s="2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19"/>
      <c r="B32" s="130" t="s">
        <v>724</v>
      </c>
      <c r="C32" s="131"/>
      <c r="D32" s="131"/>
      <c r="E32" s="131"/>
      <c r="F32" s="131"/>
      <c r="G32" s="131"/>
      <c r="H32" s="132"/>
      <c r="I32" s="19"/>
      <c r="J32" s="2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19"/>
      <c r="B33" s="130" t="s">
        <v>725</v>
      </c>
      <c r="C33" s="131"/>
      <c r="D33" s="131"/>
      <c r="E33" s="131"/>
      <c r="F33" s="131"/>
      <c r="G33" s="131"/>
      <c r="H33" s="132"/>
      <c r="I33" s="19"/>
      <c r="J33" s="2">
        <v>0.58333333333333304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19"/>
      <c r="B34" s="130" t="s">
        <v>726</v>
      </c>
      <c r="C34" s="131"/>
      <c r="D34" s="131"/>
      <c r="E34" s="131"/>
      <c r="F34" s="131"/>
      <c r="G34" s="131"/>
      <c r="H34" s="132"/>
      <c r="I34" s="19"/>
      <c r="J34" s="2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19"/>
      <c r="B35" s="130" t="s">
        <v>727</v>
      </c>
      <c r="C35" s="131"/>
      <c r="D35" s="131"/>
      <c r="E35" s="131"/>
      <c r="F35" s="131"/>
      <c r="G35" s="131"/>
      <c r="H35" s="132"/>
      <c r="I35" s="19"/>
      <c r="J35" s="2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19"/>
      <c r="B36" s="130" t="s">
        <v>728</v>
      </c>
      <c r="C36" s="131"/>
      <c r="D36" s="131"/>
      <c r="E36" s="131"/>
      <c r="F36" s="131"/>
      <c r="G36" s="131"/>
      <c r="H36" s="132"/>
      <c r="I36" s="19"/>
      <c r="J36" s="2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19"/>
      <c r="B37" s="130" t="s">
        <v>729</v>
      </c>
      <c r="C37" s="131"/>
      <c r="D37" s="131"/>
      <c r="E37" s="131"/>
      <c r="F37" s="131"/>
      <c r="G37" s="131"/>
      <c r="H37" s="132"/>
      <c r="I37" s="19"/>
      <c r="J37" s="2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19"/>
      <c r="B38" s="130"/>
      <c r="C38" s="131"/>
      <c r="D38" s="131"/>
      <c r="E38" s="131"/>
      <c r="F38" s="131"/>
      <c r="G38" s="131"/>
      <c r="H38" s="132"/>
      <c r="I38" s="19"/>
      <c r="J38" s="2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19"/>
      <c r="B39" s="130"/>
      <c r="C39" s="131"/>
      <c r="D39" s="131"/>
      <c r="E39" s="131"/>
      <c r="F39" s="131"/>
      <c r="G39" s="131"/>
      <c r="H39" s="132"/>
      <c r="I39" s="19"/>
      <c r="J39" s="2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19"/>
      <c r="B40" s="130"/>
      <c r="C40" s="131"/>
      <c r="D40" s="131"/>
      <c r="E40" s="131"/>
      <c r="F40" s="131"/>
      <c r="G40" s="131"/>
      <c r="H40" s="132"/>
      <c r="I40" s="19"/>
      <c r="J40" s="2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19"/>
      <c r="B41" s="130"/>
      <c r="C41" s="131"/>
      <c r="D41" s="131"/>
      <c r="E41" s="131"/>
      <c r="F41" s="131"/>
      <c r="G41" s="131"/>
      <c r="H41" s="132"/>
      <c r="I41" s="19"/>
      <c r="J41" s="2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19"/>
      <c r="B42" s="130"/>
      <c r="C42" s="131"/>
      <c r="D42" s="131"/>
      <c r="E42" s="131"/>
      <c r="F42" s="131"/>
      <c r="G42" s="131"/>
      <c r="H42" s="132"/>
      <c r="I42" s="19"/>
      <c r="J42" s="2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19"/>
      <c r="B43" s="130"/>
      <c r="C43" s="131"/>
      <c r="D43" s="131"/>
      <c r="E43" s="131"/>
      <c r="F43" s="131"/>
      <c r="G43" s="131"/>
      <c r="H43" s="132"/>
      <c r="I43" s="19"/>
      <c r="J43" s="2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19"/>
      <c r="B44" s="130"/>
      <c r="C44" s="131"/>
      <c r="D44" s="131"/>
      <c r="E44" s="131"/>
      <c r="F44" s="131"/>
      <c r="G44" s="131"/>
      <c r="H44" s="132"/>
      <c r="I44" s="19"/>
      <c r="J44" s="2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19"/>
      <c r="B45" s="130"/>
      <c r="C45" s="131"/>
      <c r="D45" s="131"/>
      <c r="E45" s="131"/>
      <c r="F45" s="131"/>
      <c r="G45" s="131"/>
      <c r="H45" s="132"/>
      <c r="I45" s="19"/>
      <c r="J45" s="2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19"/>
      <c r="B46" s="130"/>
      <c r="C46" s="131"/>
      <c r="D46" s="131"/>
      <c r="E46" s="131"/>
      <c r="F46" s="131"/>
      <c r="G46" s="131"/>
      <c r="H46" s="132"/>
      <c r="I46" s="19"/>
      <c r="J46" s="2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19"/>
      <c r="B47" s="130"/>
      <c r="C47" s="131"/>
      <c r="D47" s="131"/>
      <c r="E47" s="131"/>
      <c r="F47" s="131"/>
      <c r="G47" s="131"/>
      <c r="H47" s="132"/>
      <c r="I47" s="19"/>
      <c r="J47" s="2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19"/>
      <c r="B48" s="130"/>
      <c r="C48" s="131"/>
      <c r="D48" s="131"/>
      <c r="E48" s="131"/>
      <c r="F48" s="131"/>
      <c r="G48" s="131"/>
      <c r="H48" s="132"/>
      <c r="I48" s="19"/>
      <c r="J48" s="2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19"/>
      <c r="B49" s="130"/>
      <c r="C49" s="131"/>
      <c r="D49" s="131"/>
      <c r="E49" s="131"/>
      <c r="F49" s="131"/>
      <c r="G49" s="131"/>
      <c r="H49" s="132"/>
      <c r="I49" s="19"/>
      <c r="J49" s="2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19"/>
      <c r="B50" s="130"/>
      <c r="C50" s="131"/>
      <c r="D50" s="131"/>
      <c r="E50" s="131"/>
      <c r="F50" s="131"/>
      <c r="G50" s="131"/>
      <c r="H50" s="132"/>
      <c r="I50" s="19"/>
      <c r="J50" s="2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19"/>
      <c r="B51" s="130"/>
      <c r="C51" s="131"/>
      <c r="D51" s="131"/>
      <c r="E51" s="131"/>
      <c r="F51" s="131"/>
      <c r="G51" s="131"/>
      <c r="H51" s="132"/>
      <c r="I51" s="19"/>
      <c r="J51" s="2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19"/>
      <c r="B52" s="20"/>
      <c r="C52" s="19"/>
      <c r="D52" s="19"/>
      <c r="E52" s="19"/>
      <c r="F52" s="19"/>
      <c r="G52" s="19"/>
      <c r="H52" s="19"/>
      <c r="I52" s="19"/>
      <c r="J52" s="2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18" priority="6">
      <formula>IF(B23&lt;&gt;"",VLOOKUP(DATE(2025,10,B23),feriados,2)&lt;&gt;0)</formula>
    </cfRule>
  </conditionalFormatting>
  <conditionalFormatting sqref="K2:AO4">
    <cfRule type="expression" dxfId="17" priority="4">
      <formula>K$4&lt;&gt;""</formula>
    </cfRule>
  </conditionalFormatting>
  <hyperlinks>
    <hyperlink ref="E23" location="Oct!K2" display="Oct!K2" xr:uid="{34EE7E58-4DDA-41F5-ADF2-1A6C96F11E25}"/>
    <hyperlink ref="F23" location="Oct!L2" display="Oct!L2" xr:uid="{C735A729-8894-46EB-9435-63AD58B57EFA}"/>
    <hyperlink ref="G23" location="Oct!M2" display="Oct!M2" xr:uid="{92A84D23-880F-4D53-B407-6F8D1472303B}"/>
    <hyperlink ref="H23" location="Oct!N2" display="Oct!N2" xr:uid="{353FCDE3-48B9-4A27-95F1-173AC0EC6D53}"/>
    <hyperlink ref="B24" location="Oct!O2" display="Oct!O2" xr:uid="{7F2F247E-9093-48C3-8990-2D852A41C68F}"/>
    <hyperlink ref="C24" location="Oct!P2" display="Oct!P2" xr:uid="{6EC7BC2D-4340-484E-A8F4-6132232DFADE}"/>
    <hyperlink ref="D24" location="Oct!Q2" display="Oct!Q2" xr:uid="{780FAEF8-A796-4030-85A6-31BF14AF44D2}"/>
    <hyperlink ref="E24" location="Oct!R2" display="Oct!R2" xr:uid="{27D0B722-F13D-439D-A127-2CE6591B327B}"/>
    <hyperlink ref="F24" location="Oct!S2" display="Oct!S2" xr:uid="{FBFA85E4-035C-4762-BD48-FFDCAD0C6F6A}"/>
    <hyperlink ref="G24" location="Oct!T2" display="Oct!T2" xr:uid="{ED1C9354-633B-4476-9DB0-56E69F1E3011}"/>
    <hyperlink ref="H24" location="Oct!U2" display="Oct!U2" xr:uid="{BDFB7CCC-7C7C-4CDA-A6FE-C1F35C87761D}"/>
    <hyperlink ref="B25" location="Oct!V2" display="Oct!V2" xr:uid="{CEA10618-0C8C-4392-9B83-BFFBBA68C5C0}"/>
    <hyperlink ref="C25" location="Oct!W2" display="Oct!W2" xr:uid="{B6DA1558-A167-48D6-8063-14E600D9F0E5}"/>
    <hyperlink ref="D25" location="Oct!X2" display="Oct!X2" xr:uid="{4BE66E1C-2995-4644-ADA1-9BB5A6292A8A}"/>
    <hyperlink ref="E25" location="Oct!Y2" display="Oct!Y2" xr:uid="{C9FE7650-EF37-41D3-BA43-FCC47AC436BA}"/>
    <hyperlink ref="F25" location="Oct!Z2" display="Oct!Z2" xr:uid="{DAF446E5-1594-4B3A-9AB1-FFB0F4CB5605}"/>
    <hyperlink ref="G25" location="Oct!AA2" display="Oct!AA2" xr:uid="{DF47B8B3-0BCB-418C-B15B-52A6882C1B81}"/>
    <hyperlink ref="H25" location="Oct!AB2" display="Oct!AB2" xr:uid="{C3984F11-93BA-4D5A-8202-6E175194D270}"/>
    <hyperlink ref="B26" location="Oct!AC2" display="Oct!AC2" xr:uid="{E0CF31BF-7745-4211-B56E-1E1DD30FC3CD}"/>
    <hyperlink ref="C26" location="Oct!AD2" display="Oct!AD2" xr:uid="{4B18D4DA-AC56-41FA-9977-A748C416AC77}"/>
    <hyperlink ref="D26" location="Oct!AE2" display="Oct!AE2" xr:uid="{8B2DA30E-AE23-4BA9-B1D4-1EEBADEA9526}"/>
    <hyperlink ref="E26" location="Oct!AF2" display="Oct!AF2" xr:uid="{6785344D-0D50-432F-B5FD-15E8D32D46C2}"/>
    <hyperlink ref="F26" location="Oct!AG2" display="Oct!AG2" xr:uid="{113E6BB6-D981-494C-B5C5-FE32F92FCC6F}"/>
    <hyperlink ref="G26" location="Oct!AH2" display="Oct!AH2" xr:uid="{910A84E1-2D67-4579-B412-88C276892B22}"/>
    <hyperlink ref="H26" location="Oct!AI2" display="Oct!AI2" xr:uid="{05F66377-5DBB-4C8D-85F6-0373F4CCC580}"/>
    <hyperlink ref="B27" location="Oct!AJ2" display="Oct!AJ2" xr:uid="{D2367D6B-66A0-47F6-A6E6-D7CB53303BA8}"/>
    <hyperlink ref="C27" location="Oct!AK2" display="Oct!AK2" xr:uid="{BB231E52-9193-4EE0-BA4F-C23CC7601843}"/>
    <hyperlink ref="D27" location="Oct!AL2" display="Oct!AL2" xr:uid="{C651386D-6761-4DF2-B9EA-F7D56B312A91}"/>
    <hyperlink ref="E27" location="Oct!AM2" display="Oct!AM2" xr:uid="{8D67871A-70AE-47F0-BB58-2EFAC01B30D6}"/>
    <hyperlink ref="F27" location="Oct!AN2" display="Oct!AN2" xr:uid="{69C65F70-C7C9-4F57-B589-9D240E5DFA85}"/>
    <hyperlink ref="G27" location="Oct!AO2" display="Oct!AO2" xr:uid="{B8170CE9-7593-43EB-B6EB-10EECC435E7A}"/>
    <hyperlink ref="A4:H4" r:id="rId1" display="¿Tienes una consulta o comentario?" xr:uid="{41852F82-AAC8-4CD1-A3FB-2CEAD74F3A05}"/>
    <hyperlink ref="A4:I4" r:id="rId2" display="¿Tienes una consulta o comentario?" xr:uid="{2351313A-19BD-47F7-AB3E-ECFB9350909A}"/>
    <hyperlink ref="A4:J4" r:id="rId3" display="¿Tienes una consulta o comentario?" xr:uid="{16920E1A-1018-4B47-B0A0-264735CE8C84}"/>
  </hyperlinks>
  <pageMargins left="0.7" right="0.7" top="0.75" bottom="0.75" header="0.3" footer="0.3"/>
  <pageSetup paperSize="9" orientation="portrait" horizontalDpi="0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3"/>
  <dimension ref="A1:AN52"/>
  <sheetViews>
    <sheetView showGridLines="0" zoomScaleNormal="100" workbookViewId="0">
      <pane xSplit="10" ySplit="4" topLeftCell="K5" activePane="bottomRight" state="frozen"/>
      <selection activeCell="B23" sqref="B23:H28"/>
      <selection pane="topRight" activeCell="B23" sqref="B23:H28"/>
      <selection pane="bottomLeft" activeCell="B23" sqref="B23:H28"/>
      <selection pane="bottomRight" activeCell="B31" sqref="B31:H37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133" t="s">
        <v>615</v>
      </c>
      <c r="B1" s="134"/>
      <c r="C1" s="134"/>
      <c r="D1" s="134"/>
      <c r="E1" s="134"/>
      <c r="F1" s="134"/>
      <c r="G1" s="134"/>
      <c r="H1" s="134"/>
      <c r="I1" s="134"/>
      <c r="J1" s="135"/>
      <c r="K1" s="66">
        <v>45962</v>
      </c>
      <c r="L1" s="66">
        <v>45963</v>
      </c>
      <c r="M1" s="66">
        <v>45964</v>
      </c>
      <c r="N1" s="66">
        <v>45965</v>
      </c>
      <c r="O1" s="66">
        <v>45966</v>
      </c>
      <c r="P1" s="66">
        <v>45967</v>
      </c>
      <c r="Q1" s="66">
        <v>45968</v>
      </c>
      <c r="R1" s="66">
        <v>45969</v>
      </c>
      <c r="S1" s="66">
        <v>45970</v>
      </c>
      <c r="T1" s="66">
        <v>45971</v>
      </c>
      <c r="U1" s="66">
        <v>45972</v>
      </c>
      <c r="V1" s="66">
        <v>45973</v>
      </c>
      <c r="W1" s="66">
        <v>45974</v>
      </c>
      <c r="X1" s="66">
        <v>45975</v>
      </c>
      <c r="Y1" s="66">
        <v>45976</v>
      </c>
      <c r="Z1" s="66">
        <v>45977</v>
      </c>
      <c r="AA1" s="66">
        <v>45978</v>
      </c>
      <c r="AB1" s="66">
        <v>45979</v>
      </c>
      <c r="AC1" s="66">
        <v>45980</v>
      </c>
      <c r="AD1" s="66">
        <v>45981</v>
      </c>
      <c r="AE1" s="66">
        <v>45982</v>
      </c>
      <c r="AF1" s="66">
        <v>45983</v>
      </c>
      <c r="AG1" s="66">
        <v>45984</v>
      </c>
      <c r="AH1" s="66">
        <v>45985</v>
      </c>
      <c r="AI1" s="66">
        <v>45986</v>
      </c>
      <c r="AJ1" s="66">
        <v>45987</v>
      </c>
      <c r="AK1" s="66">
        <v>45988</v>
      </c>
      <c r="AL1" s="66">
        <v>45989</v>
      </c>
      <c r="AM1" s="66">
        <v>45990</v>
      </c>
      <c r="AN1" s="66">
        <v>45991</v>
      </c>
    </row>
    <row r="2" spans="1:40" ht="36" customHeight="1" x14ac:dyDescent="0.4">
      <c r="A2" s="136" t="s">
        <v>608</v>
      </c>
      <c r="B2" s="125"/>
      <c r="C2" s="125"/>
      <c r="D2" s="111" t="s">
        <v>16</v>
      </c>
      <c r="E2" s="111"/>
      <c r="F2" s="111"/>
      <c r="G2" s="111"/>
      <c r="H2" s="111"/>
      <c r="I2" s="111"/>
      <c r="J2" s="112"/>
      <c r="K2" s="67" t="s">
        <v>116</v>
      </c>
      <c r="L2" s="68" t="s">
        <v>117</v>
      </c>
      <c r="M2" s="67" t="s">
        <v>118</v>
      </c>
      <c r="N2" s="67" t="s">
        <v>119</v>
      </c>
      <c r="O2" s="67" t="s">
        <v>120</v>
      </c>
      <c r="P2" s="67" t="s">
        <v>121</v>
      </c>
      <c r="Q2" s="67" t="s">
        <v>122</v>
      </c>
      <c r="R2" s="67" t="s">
        <v>123</v>
      </c>
      <c r="S2" s="68" t="s">
        <v>124</v>
      </c>
      <c r="T2" s="67" t="s">
        <v>125</v>
      </c>
      <c r="U2" s="67" t="s">
        <v>126</v>
      </c>
      <c r="V2" s="67" t="s">
        <v>127</v>
      </c>
      <c r="W2" s="67" t="s">
        <v>128</v>
      </c>
      <c r="X2" s="67" t="s">
        <v>129</v>
      </c>
      <c r="Y2" s="67" t="s">
        <v>130</v>
      </c>
      <c r="Z2" s="68" t="s">
        <v>131</v>
      </c>
      <c r="AA2" s="67" t="s">
        <v>132</v>
      </c>
      <c r="AB2" s="67" t="s">
        <v>133</v>
      </c>
      <c r="AC2" s="67" t="s">
        <v>134</v>
      </c>
      <c r="AD2" s="67" t="s">
        <v>135</v>
      </c>
      <c r="AE2" s="67" t="s">
        <v>136</v>
      </c>
      <c r="AF2" s="67" t="s">
        <v>137</v>
      </c>
      <c r="AG2" s="68" t="s">
        <v>138</v>
      </c>
      <c r="AH2" s="67" t="s">
        <v>139</v>
      </c>
      <c r="AI2" s="67" t="s">
        <v>140</v>
      </c>
      <c r="AJ2" s="67" t="s">
        <v>141</v>
      </c>
      <c r="AK2" s="67" t="s">
        <v>142</v>
      </c>
      <c r="AL2" s="67" t="s">
        <v>143</v>
      </c>
      <c r="AM2" s="67" t="s">
        <v>144</v>
      </c>
      <c r="AN2" s="68" t="s">
        <v>145</v>
      </c>
    </row>
    <row r="3" spans="1:40" ht="15" customHeight="1" x14ac:dyDescent="0.25">
      <c r="A3" s="137"/>
      <c r="B3" s="138"/>
      <c r="C3" s="138"/>
      <c r="D3" s="113"/>
      <c r="E3" s="113"/>
      <c r="F3" s="113"/>
      <c r="G3" s="113"/>
      <c r="H3" s="113"/>
      <c r="I3" s="113"/>
      <c r="J3" s="114"/>
      <c r="K3" s="69" t="s">
        <v>231</v>
      </c>
      <c r="L3" s="69" t="s">
        <v>232</v>
      </c>
      <c r="M3" s="69" t="s">
        <v>704</v>
      </c>
      <c r="N3" s="69" t="s">
        <v>705</v>
      </c>
      <c r="O3" s="69" t="s">
        <v>589</v>
      </c>
      <c r="P3" s="69" t="s">
        <v>494</v>
      </c>
      <c r="Q3" s="69" t="s">
        <v>233</v>
      </c>
      <c r="R3" s="69" t="s">
        <v>234</v>
      </c>
      <c r="S3" s="69" t="s">
        <v>235</v>
      </c>
      <c r="T3" s="69" t="s">
        <v>706</v>
      </c>
      <c r="U3" s="69" t="s">
        <v>707</v>
      </c>
      <c r="V3" s="69" t="s">
        <v>590</v>
      </c>
      <c r="W3" s="69" t="s">
        <v>495</v>
      </c>
      <c r="X3" s="69" t="s">
        <v>236</v>
      </c>
      <c r="Y3" s="69" t="s">
        <v>237</v>
      </c>
      <c r="Z3" s="69" t="s">
        <v>238</v>
      </c>
      <c r="AA3" s="69" t="s">
        <v>708</v>
      </c>
      <c r="AB3" s="69" t="s">
        <v>709</v>
      </c>
      <c r="AC3" s="69" t="s">
        <v>591</v>
      </c>
      <c r="AD3" s="69" t="s">
        <v>496</v>
      </c>
      <c r="AE3" s="69" t="s">
        <v>239</v>
      </c>
      <c r="AF3" s="69" t="s">
        <v>240</v>
      </c>
      <c r="AG3" s="69" t="s">
        <v>241</v>
      </c>
      <c r="AH3" s="69" t="s">
        <v>710</v>
      </c>
      <c r="AI3" s="69" t="s">
        <v>711</v>
      </c>
      <c r="AJ3" s="69" t="s">
        <v>592</v>
      </c>
      <c r="AK3" s="69" t="s">
        <v>497</v>
      </c>
      <c r="AL3" s="69" t="s">
        <v>242</v>
      </c>
      <c r="AM3" s="69" t="s">
        <v>243</v>
      </c>
      <c r="AN3" s="69" t="s">
        <v>244</v>
      </c>
    </row>
    <row r="4" spans="1:40" ht="14.25" customHeight="1" x14ac:dyDescent="0.25">
      <c r="A4" s="139" t="s">
        <v>41</v>
      </c>
      <c r="B4" s="139"/>
      <c r="C4" s="139"/>
      <c r="D4" s="139"/>
      <c r="E4" s="139"/>
      <c r="F4" s="139"/>
      <c r="G4" s="139"/>
      <c r="H4" s="139"/>
      <c r="I4" s="139"/>
      <c r="J4" s="140"/>
      <c r="K4" s="23" t="str">
        <f t="shared" ref="K4:AN4" si="0">IF(VLOOKUP(K1,feriados,2)=0,"",VLOOKUP(K1,feriados,2))</f>
        <v/>
      </c>
      <c r="L4" s="23" t="str">
        <f t="shared" si="0"/>
        <v/>
      </c>
      <c r="M4" s="23" t="str">
        <f t="shared" si="0"/>
        <v/>
      </c>
      <c r="N4" s="23" t="str">
        <f t="shared" si="0"/>
        <v/>
      </c>
      <c r="O4" s="23" t="str">
        <f t="shared" si="0"/>
        <v/>
      </c>
      <c r="P4" s="23" t="str">
        <f t="shared" si="0"/>
        <v/>
      </c>
      <c r="Q4" s="23" t="str">
        <f t="shared" si="0"/>
        <v/>
      </c>
      <c r="R4" s="23" t="str">
        <f t="shared" si="0"/>
        <v/>
      </c>
      <c r="S4" s="23" t="str">
        <f t="shared" si="0"/>
        <v/>
      </c>
      <c r="T4" s="23" t="str">
        <f t="shared" si="0"/>
        <v/>
      </c>
      <c r="U4" s="23" t="str">
        <f t="shared" si="0"/>
        <v/>
      </c>
      <c r="V4" s="23" t="str">
        <f t="shared" si="0"/>
        <v/>
      </c>
      <c r="W4" s="23" t="str">
        <f t="shared" si="0"/>
        <v/>
      </c>
      <c r="X4" s="23" t="str">
        <f t="shared" si="0"/>
        <v/>
      </c>
      <c r="Y4" s="23" t="str">
        <f t="shared" si="0"/>
        <v/>
      </c>
      <c r="Z4" s="23" t="str">
        <f t="shared" si="0"/>
        <v/>
      </c>
      <c r="AA4" s="23" t="str">
        <f t="shared" si="0"/>
        <v/>
      </c>
      <c r="AB4" s="23" t="str">
        <f t="shared" si="0"/>
        <v/>
      </c>
      <c r="AC4" s="23" t="str">
        <f t="shared" si="0"/>
        <v/>
      </c>
      <c r="AD4" s="23" t="str">
        <f t="shared" si="0"/>
        <v/>
      </c>
      <c r="AE4" s="23" t="str">
        <f t="shared" si="0"/>
        <v/>
      </c>
      <c r="AF4" s="23" t="str">
        <f t="shared" si="0"/>
        <v/>
      </c>
      <c r="AG4" s="23" t="str">
        <f t="shared" si="0"/>
        <v/>
      </c>
      <c r="AH4" s="23" t="str">
        <f t="shared" si="0"/>
        <v/>
      </c>
      <c r="AI4" s="23" t="str">
        <f t="shared" si="0"/>
        <v/>
      </c>
      <c r="AJ4" s="23" t="str">
        <f t="shared" si="0"/>
        <v/>
      </c>
      <c r="AK4" s="23" t="str">
        <f t="shared" si="0"/>
        <v/>
      </c>
      <c r="AL4" s="23" t="str">
        <f t="shared" si="0"/>
        <v/>
      </c>
      <c r="AM4" s="23" t="str">
        <f t="shared" si="0"/>
        <v/>
      </c>
      <c r="AN4" s="23" t="str">
        <f t="shared" si="0"/>
        <v/>
      </c>
    </row>
    <row r="5" spans="1:40" ht="15" hidden="1" customHeight="1" x14ac:dyDescent="0.25">
      <c r="A5" s="19"/>
      <c r="B5" s="19"/>
      <c r="C5" s="19"/>
      <c r="D5" s="19"/>
      <c r="E5" s="19"/>
      <c r="F5" s="19"/>
      <c r="G5" s="19"/>
      <c r="H5" s="19"/>
      <c r="I5" s="19"/>
      <c r="J5" s="2">
        <v>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ht="15" hidden="1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2">
        <v>2.0833333333333332E-2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ht="15" hidden="1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2">
        <v>4.1666666666666699E-2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ht="15" hidden="1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2">
        <v>6.25E-2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</row>
    <row r="9" spans="1:40" ht="15" hidden="1" customHeight="1" x14ac:dyDescent="0.25">
      <c r="A9" s="19"/>
      <c r="B9" s="19"/>
      <c r="C9" s="19"/>
      <c r="D9" s="19"/>
      <c r="E9" s="19"/>
      <c r="F9" s="19"/>
      <c r="G9" s="19"/>
      <c r="H9" s="19"/>
      <c r="I9" s="19"/>
      <c r="J9" s="2">
        <v>8.3333333333333301E-2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</row>
    <row r="10" spans="1:40" ht="15" hidden="1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2">
        <v>0.104166666666667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ht="15" hidden="1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2">
        <v>0.125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ht="15" hidden="1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2">
        <v>0.14583333333333301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ht="15" hidden="1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2">
        <v>0.16666666666666699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ht="15" hidden="1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2">
        <v>0.1875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ht="15" hidden="1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2">
        <v>0.20833333333333301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ht="15" hidden="1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2">
        <v>0.22916666666666699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:40" ht="15" hidden="1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2">
        <v>0.25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ht="15" hidden="1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2">
        <v>0.27083333333333298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:40" ht="15" hidden="1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2">
        <v>0.29166666666666702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ht="15" hidden="1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2">
        <v>0.3125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:40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2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19"/>
      <c r="B22" s="78" t="s">
        <v>0</v>
      </c>
      <c r="C22" s="78" t="s">
        <v>1</v>
      </c>
      <c r="D22" s="78" t="s">
        <v>2</v>
      </c>
      <c r="E22" s="78" t="s">
        <v>2</v>
      </c>
      <c r="F22" s="78" t="s">
        <v>3</v>
      </c>
      <c r="G22" s="78" t="s">
        <v>4</v>
      </c>
      <c r="H22" s="78" t="s">
        <v>5</v>
      </c>
      <c r="I22" s="19"/>
      <c r="J22" s="2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19"/>
      <c r="B23" s="87"/>
      <c r="C23" s="34"/>
      <c r="D23" s="34"/>
      <c r="E23" s="34"/>
      <c r="F23" s="34"/>
      <c r="G23" s="34"/>
      <c r="H23" s="34">
        <v>1</v>
      </c>
      <c r="I23" s="19"/>
      <c r="J23" s="2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x14ac:dyDescent="0.25">
      <c r="A24" s="19"/>
      <c r="B24" s="32">
        <v>2</v>
      </c>
      <c r="C24" s="34">
        <v>3</v>
      </c>
      <c r="D24" s="34">
        <v>4</v>
      </c>
      <c r="E24" s="34">
        <v>5</v>
      </c>
      <c r="F24" s="34">
        <v>6</v>
      </c>
      <c r="G24" s="34">
        <v>7</v>
      </c>
      <c r="H24" s="34">
        <v>8</v>
      </c>
      <c r="I24" s="19"/>
      <c r="J24" s="2">
        <v>0.39583333333333298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x14ac:dyDescent="0.25">
      <c r="A25" s="19"/>
      <c r="B25" s="32">
        <v>9</v>
      </c>
      <c r="C25" s="34">
        <v>10</v>
      </c>
      <c r="D25" s="34">
        <v>11</v>
      </c>
      <c r="E25" s="34">
        <v>12</v>
      </c>
      <c r="F25" s="34">
        <v>13</v>
      </c>
      <c r="G25" s="34">
        <v>14</v>
      </c>
      <c r="H25" s="34">
        <v>15</v>
      </c>
      <c r="I25" s="19"/>
      <c r="J25" s="2">
        <v>0.41666666666666702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x14ac:dyDescent="0.25">
      <c r="A26" s="19"/>
      <c r="B26" s="32">
        <v>16</v>
      </c>
      <c r="C26" s="34">
        <v>17</v>
      </c>
      <c r="D26" s="34">
        <v>18</v>
      </c>
      <c r="E26" s="34">
        <v>19</v>
      </c>
      <c r="F26" s="34">
        <v>20</v>
      </c>
      <c r="G26" s="34">
        <v>21</v>
      </c>
      <c r="H26" s="34">
        <v>22</v>
      </c>
      <c r="I26" s="19"/>
      <c r="J26" s="2">
        <v>0.4375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x14ac:dyDescent="0.25">
      <c r="A27" s="19"/>
      <c r="B27" s="32">
        <v>23</v>
      </c>
      <c r="C27" s="34">
        <v>24</v>
      </c>
      <c r="D27" s="33">
        <v>25</v>
      </c>
      <c r="E27" s="33">
        <v>26</v>
      </c>
      <c r="F27" s="33">
        <v>27</v>
      </c>
      <c r="G27" s="33">
        <v>28</v>
      </c>
      <c r="H27" s="33">
        <v>29</v>
      </c>
      <c r="I27" s="19"/>
      <c r="J27" s="2">
        <v>0.45833333333333298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x14ac:dyDescent="0.25">
      <c r="A28" s="19"/>
      <c r="B28" s="31">
        <v>30</v>
      </c>
      <c r="C28" s="34"/>
      <c r="D28" s="33"/>
      <c r="E28" s="33"/>
      <c r="F28" s="33"/>
      <c r="G28" s="33"/>
      <c r="H28" s="33"/>
      <c r="I28" s="19"/>
      <c r="J28" s="2">
        <v>0.47916666666666702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x14ac:dyDescent="0.25">
      <c r="A29" s="19"/>
      <c r="B29" s="20"/>
      <c r="C29" s="19"/>
      <c r="D29" s="19"/>
      <c r="E29" s="19"/>
      <c r="F29" s="19"/>
      <c r="G29" s="19"/>
      <c r="H29" s="19"/>
      <c r="I29" s="19"/>
      <c r="J29" s="2">
        <v>0.5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x14ac:dyDescent="0.25">
      <c r="A30" s="19"/>
      <c r="B30" s="115" t="s">
        <v>67</v>
      </c>
      <c r="C30" s="116"/>
      <c r="D30" s="116"/>
      <c r="E30" s="116"/>
      <c r="F30" s="116"/>
      <c r="G30" s="116"/>
      <c r="H30" s="117"/>
      <c r="I30" s="19"/>
      <c r="J30" s="2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x14ac:dyDescent="0.25">
      <c r="A31" s="19"/>
      <c r="B31" s="130" t="s">
        <v>723</v>
      </c>
      <c r="C31" s="131"/>
      <c r="D31" s="131"/>
      <c r="E31" s="131"/>
      <c r="F31" s="131"/>
      <c r="G31" s="131"/>
      <c r="H31" s="132"/>
      <c r="I31" s="19"/>
      <c r="J31" s="2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x14ac:dyDescent="0.25">
      <c r="A32" s="19"/>
      <c r="B32" s="130" t="s">
        <v>724</v>
      </c>
      <c r="C32" s="131"/>
      <c r="D32" s="131"/>
      <c r="E32" s="131"/>
      <c r="F32" s="131"/>
      <c r="G32" s="131"/>
      <c r="H32" s="132"/>
      <c r="I32" s="19"/>
      <c r="J32" s="2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19"/>
      <c r="B33" s="130" t="s">
        <v>725</v>
      </c>
      <c r="C33" s="131"/>
      <c r="D33" s="131"/>
      <c r="E33" s="131"/>
      <c r="F33" s="131"/>
      <c r="G33" s="131"/>
      <c r="H33" s="132"/>
      <c r="I33" s="19"/>
      <c r="J33" s="2">
        <v>0.58333333333333304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19"/>
      <c r="B34" s="130" t="s">
        <v>726</v>
      </c>
      <c r="C34" s="131"/>
      <c r="D34" s="131"/>
      <c r="E34" s="131"/>
      <c r="F34" s="131"/>
      <c r="G34" s="131"/>
      <c r="H34" s="132"/>
      <c r="I34" s="19"/>
      <c r="J34" s="2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19"/>
      <c r="B35" s="130" t="s">
        <v>727</v>
      </c>
      <c r="C35" s="131"/>
      <c r="D35" s="131"/>
      <c r="E35" s="131"/>
      <c r="F35" s="131"/>
      <c r="G35" s="131"/>
      <c r="H35" s="132"/>
      <c r="I35" s="19"/>
      <c r="J35" s="2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19"/>
      <c r="B36" s="130" t="s">
        <v>728</v>
      </c>
      <c r="C36" s="131"/>
      <c r="D36" s="131"/>
      <c r="E36" s="131"/>
      <c r="F36" s="131"/>
      <c r="G36" s="131"/>
      <c r="H36" s="132"/>
      <c r="I36" s="19"/>
      <c r="J36" s="2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19"/>
      <c r="B37" s="130" t="s">
        <v>729</v>
      </c>
      <c r="C37" s="131"/>
      <c r="D37" s="131"/>
      <c r="E37" s="131"/>
      <c r="F37" s="131"/>
      <c r="G37" s="131"/>
      <c r="H37" s="132"/>
      <c r="I37" s="19"/>
      <c r="J37" s="2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19"/>
      <c r="B38" s="130"/>
      <c r="C38" s="131"/>
      <c r="D38" s="131"/>
      <c r="E38" s="131"/>
      <c r="F38" s="131"/>
      <c r="G38" s="131"/>
      <c r="H38" s="132"/>
      <c r="I38" s="19"/>
      <c r="J38" s="2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19"/>
      <c r="B39" s="130"/>
      <c r="C39" s="131"/>
      <c r="D39" s="131"/>
      <c r="E39" s="131"/>
      <c r="F39" s="131"/>
      <c r="G39" s="131"/>
      <c r="H39" s="132"/>
      <c r="I39" s="19"/>
      <c r="J39" s="2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19"/>
      <c r="B40" s="130"/>
      <c r="C40" s="131"/>
      <c r="D40" s="131"/>
      <c r="E40" s="131"/>
      <c r="F40" s="131"/>
      <c r="G40" s="131"/>
      <c r="H40" s="132"/>
      <c r="I40" s="19"/>
      <c r="J40" s="2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19"/>
      <c r="B41" s="130"/>
      <c r="C41" s="131"/>
      <c r="D41" s="131"/>
      <c r="E41" s="131"/>
      <c r="F41" s="131"/>
      <c r="G41" s="131"/>
      <c r="H41" s="132"/>
      <c r="I41" s="19"/>
      <c r="J41" s="2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19"/>
      <c r="B42" s="130"/>
      <c r="C42" s="131"/>
      <c r="D42" s="131"/>
      <c r="E42" s="131"/>
      <c r="F42" s="131"/>
      <c r="G42" s="131"/>
      <c r="H42" s="132"/>
      <c r="I42" s="19"/>
      <c r="J42" s="2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19"/>
      <c r="B43" s="130"/>
      <c r="C43" s="131"/>
      <c r="D43" s="131"/>
      <c r="E43" s="131"/>
      <c r="F43" s="131"/>
      <c r="G43" s="131"/>
      <c r="H43" s="132"/>
      <c r="I43" s="19"/>
      <c r="J43" s="2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19"/>
      <c r="B44" s="130"/>
      <c r="C44" s="131"/>
      <c r="D44" s="131"/>
      <c r="E44" s="131"/>
      <c r="F44" s="131"/>
      <c r="G44" s="131"/>
      <c r="H44" s="132"/>
      <c r="I44" s="19"/>
      <c r="J44" s="2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19"/>
      <c r="B45" s="130"/>
      <c r="C45" s="131"/>
      <c r="D45" s="131"/>
      <c r="E45" s="131"/>
      <c r="F45" s="131"/>
      <c r="G45" s="131"/>
      <c r="H45" s="132"/>
      <c r="I45" s="19"/>
      <c r="J45" s="2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19"/>
      <c r="B46" s="130"/>
      <c r="C46" s="131"/>
      <c r="D46" s="131"/>
      <c r="E46" s="131"/>
      <c r="F46" s="131"/>
      <c r="G46" s="131"/>
      <c r="H46" s="132"/>
      <c r="I46" s="19"/>
      <c r="J46" s="2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19"/>
      <c r="B47" s="130"/>
      <c r="C47" s="131"/>
      <c r="D47" s="131"/>
      <c r="E47" s="131"/>
      <c r="F47" s="131"/>
      <c r="G47" s="131"/>
      <c r="H47" s="132"/>
      <c r="I47" s="19"/>
      <c r="J47" s="2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19"/>
      <c r="B48" s="130"/>
      <c r="C48" s="131"/>
      <c r="D48" s="131"/>
      <c r="E48" s="131"/>
      <c r="F48" s="131"/>
      <c r="G48" s="131"/>
      <c r="H48" s="132"/>
      <c r="I48" s="19"/>
      <c r="J48" s="2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19"/>
      <c r="B49" s="130"/>
      <c r="C49" s="131"/>
      <c r="D49" s="131"/>
      <c r="E49" s="131"/>
      <c r="F49" s="131"/>
      <c r="G49" s="131"/>
      <c r="H49" s="132"/>
      <c r="I49" s="19"/>
      <c r="J49" s="2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19"/>
      <c r="B50" s="130"/>
      <c r="C50" s="131"/>
      <c r="D50" s="131"/>
      <c r="E50" s="131"/>
      <c r="F50" s="131"/>
      <c r="G50" s="131"/>
      <c r="H50" s="132"/>
      <c r="I50" s="19"/>
      <c r="J50" s="2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19"/>
      <c r="B51" s="130"/>
      <c r="C51" s="131"/>
      <c r="D51" s="131"/>
      <c r="E51" s="131"/>
      <c r="F51" s="131"/>
      <c r="G51" s="131"/>
      <c r="H51" s="132"/>
      <c r="I51" s="19"/>
      <c r="J51" s="2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19"/>
      <c r="B52" s="20"/>
      <c r="C52" s="19"/>
      <c r="D52" s="19"/>
      <c r="E52" s="19"/>
      <c r="F52" s="19"/>
      <c r="G52" s="19"/>
      <c r="H52" s="19"/>
      <c r="I52" s="19"/>
      <c r="J52" s="2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16" priority="6">
      <formula>IF(B23&lt;&gt;"",VLOOKUP(DATE(2025,11,B23),feriados,2)&lt;&gt;0)</formula>
    </cfRule>
  </conditionalFormatting>
  <conditionalFormatting sqref="K2:AN4">
    <cfRule type="expression" dxfId="15" priority="4">
      <formula>K$4&lt;&gt;""</formula>
    </cfRule>
  </conditionalFormatting>
  <hyperlinks>
    <hyperlink ref="H23" location="Nov!K2" display="Nov!K2" xr:uid="{219323C0-86AD-418E-9EAB-EDBF3EFCC135}"/>
    <hyperlink ref="B24" location="Nov!L2" display="Nov!L2" xr:uid="{846FE9FC-6A20-49B2-9C5D-29C7EB79E023}"/>
    <hyperlink ref="C24" location="Nov!M2" display="Nov!M2" xr:uid="{5DF22028-E219-4395-98FB-7BC07103248D}"/>
    <hyperlink ref="D24" location="Nov!N2" display="Nov!N2" xr:uid="{53AFABA1-295D-41BD-AF3C-767074EEC35E}"/>
    <hyperlink ref="E24" location="Nov!O2" display="Nov!O2" xr:uid="{2EAE697A-3092-4E74-B95F-6AB89FF786F0}"/>
    <hyperlink ref="F24" location="Nov!P2" display="Nov!P2" xr:uid="{052FFA92-A055-4FAA-82B5-C6E33D430485}"/>
    <hyperlink ref="G24" location="Nov!Q2" display="Nov!Q2" xr:uid="{B34A76B8-4B77-4D47-9DAA-2F6568C6D19B}"/>
    <hyperlink ref="H24" location="Nov!R2" display="Nov!R2" xr:uid="{E2DA9972-0CD9-4528-9FDE-0AA3225257B2}"/>
    <hyperlink ref="B25" location="Nov!S2" display="Nov!S2" xr:uid="{19FC3EF9-B999-462C-88D7-09BD4C3F1A5F}"/>
    <hyperlink ref="C25" location="Nov!T2" display="Nov!T2" xr:uid="{02CF1407-8B57-4B85-8E03-38B6CB54242C}"/>
    <hyperlink ref="D25" location="Nov!U2" display="Nov!U2" xr:uid="{3760A32E-A8CD-4C1F-8F3A-210FC7B98837}"/>
    <hyperlink ref="E25" location="Nov!V2" display="Nov!V2" xr:uid="{8B2FA908-CE3B-4387-A6DA-FDA663E118F8}"/>
    <hyperlink ref="F25" location="Nov!W2" display="Nov!W2" xr:uid="{CD1C2509-2651-4335-96CB-392F5AABFD6C}"/>
    <hyperlink ref="G25" location="Nov!X2" display="Nov!X2" xr:uid="{2E6CE809-7EB1-4242-986C-DCC4A13CE6D8}"/>
    <hyperlink ref="H25" location="Nov!Y2" display="Nov!Y2" xr:uid="{D55F9FEE-0BF1-4D3F-A905-BFFFADADF515}"/>
    <hyperlink ref="B26" location="Nov!Z2" display="Nov!Z2" xr:uid="{E236451C-09DA-40DB-946E-C72B18AE0672}"/>
    <hyperlink ref="C26" location="Nov!AA2" display="Nov!AA2" xr:uid="{0F699C83-2D2B-46BE-910D-6800D23F798C}"/>
    <hyperlink ref="D26" location="Nov!AB2" display="Nov!AB2" xr:uid="{5FF8FA5F-F186-46F9-92C6-B89B2E21371F}"/>
    <hyperlink ref="E26" location="Nov!AC2" display="Nov!AC2" xr:uid="{C320F736-3A60-4823-BE64-2E4FA0167BFB}"/>
    <hyperlink ref="F26" location="Nov!AD2" display="Nov!AD2" xr:uid="{4EEDF0F3-32B7-46F5-9DC2-B6B998D34732}"/>
    <hyperlink ref="G26" location="Nov!AE2" display="Nov!AE2" xr:uid="{ADE3DD41-7325-460A-8957-4BDA9481F48E}"/>
    <hyperlink ref="H26" location="Nov!AF2" display="Nov!AF2" xr:uid="{020534EA-1C4F-43B2-A2D9-93DC0AF73AF8}"/>
    <hyperlink ref="B27" location="Nov!AG2" display="Nov!AG2" xr:uid="{E4C5AD5E-98C9-4DAB-A672-8C196E35B5BE}"/>
    <hyperlink ref="C27" location="Nov!AH2" display="Nov!AH2" xr:uid="{787BC933-DE82-4F2D-9343-E23A2AAEE8B3}"/>
    <hyperlink ref="D27" location="Nov!AI2" display="Nov!AI2" xr:uid="{F725ED79-9FE6-41FA-BE72-4163E0A5BE44}"/>
    <hyperlink ref="E27" location="Nov!AJ2" display="Nov!AJ2" xr:uid="{0A22D370-034E-466E-92CF-61173488F468}"/>
    <hyperlink ref="F27" location="Nov!AK2" display="Nov!AK2" xr:uid="{817B8EC9-414B-4D2F-AD98-805DFDE28AA2}"/>
    <hyperlink ref="G27" location="Nov!AL2" display="Nov!AL2" xr:uid="{370848C9-7182-4C71-92A5-5F6E6FE3E4DD}"/>
    <hyperlink ref="H27" location="Nov!AM2" display="Nov!AM2" xr:uid="{23C7858D-7889-428A-B4A5-06F064E5977F}"/>
    <hyperlink ref="B28" location="Nov!AN2" display="Nov!AN2" xr:uid="{A130E9E1-3A84-4667-9BC6-F9661C92DE00}"/>
    <hyperlink ref="A4:H4" r:id="rId1" display="¿Tienes una consulta o comentario?" xr:uid="{0F680B3A-CB78-44BC-BE52-51402D2068D9}"/>
    <hyperlink ref="A4:I4" r:id="rId2" display="¿Tienes una consulta o comentario?" xr:uid="{F2D33477-2ED5-43A1-95CE-0195F1B9B557}"/>
    <hyperlink ref="A4:J4" r:id="rId3" display="¿Tienes una consulta o comentario?" xr:uid="{B74F4CDC-44C9-45E5-AD6F-4102A8141417}"/>
  </hyperlinks>
  <pageMargins left="0.7" right="0.7" top="0.75" bottom="0.75" header="0.3" footer="0.3"/>
  <pageSetup paperSize="9" orientation="portrait" horizontalDpi="0" verticalDpi="0"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4"/>
  <dimension ref="A1:AO52"/>
  <sheetViews>
    <sheetView showGridLines="0" tabSelected="1" zoomScaleNormal="100" workbookViewId="0">
      <pane xSplit="10" ySplit="4" topLeftCell="K5" activePane="bottomRight" state="frozen"/>
      <selection activeCell="B23" sqref="B23:H28"/>
      <selection pane="topRight" activeCell="B23" sqref="B23:H28"/>
      <selection pane="bottomLeft" activeCell="B23" sqref="B23:H28"/>
      <selection pane="bottomRight" activeCell="K30" sqref="K30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33" t="s">
        <v>615</v>
      </c>
      <c r="B1" s="134"/>
      <c r="C1" s="134"/>
      <c r="D1" s="134"/>
      <c r="E1" s="134"/>
      <c r="F1" s="134"/>
      <c r="G1" s="134"/>
      <c r="H1" s="134"/>
      <c r="I1" s="134"/>
      <c r="J1" s="135"/>
      <c r="K1" s="66">
        <v>45992</v>
      </c>
      <c r="L1" s="66">
        <v>45993</v>
      </c>
      <c r="M1" s="66">
        <v>45994</v>
      </c>
      <c r="N1" s="66">
        <v>45995</v>
      </c>
      <c r="O1" s="66">
        <v>45996</v>
      </c>
      <c r="P1" s="66">
        <v>45997</v>
      </c>
      <c r="Q1" s="66">
        <v>45998</v>
      </c>
      <c r="R1" s="66">
        <v>45999</v>
      </c>
      <c r="S1" s="66">
        <v>46000</v>
      </c>
      <c r="T1" s="66">
        <v>46001</v>
      </c>
      <c r="U1" s="66">
        <v>46002</v>
      </c>
      <c r="V1" s="66">
        <v>46003</v>
      </c>
      <c r="W1" s="66">
        <v>46004</v>
      </c>
      <c r="X1" s="66">
        <v>46005</v>
      </c>
      <c r="Y1" s="66">
        <v>46006</v>
      </c>
      <c r="Z1" s="66">
        <v>46007</v>
      </c>
      <c r="AA1" s="66">
        <v>46008</v>
      </c>
      <c r="AB1" s="66">
        <v>46009</v>
      </c>
      <c r="AC1" s="66">
        <v>46010</v>
      </c>
      <c r="AD1" s="66">
        <v>46011</v>
      </c>
      <c r="AE1" s="66">
        <v>46012</v>
      </c>
      <c r="AF1" s="66">
        <v>46013</v>
      </c>
      <c r="AG1" s="66">
        <v>46014</v>
      </c>
      <c r="AH1" s="66">
        <v>46015</v>
      </c>
      <c r="AI1" s="66">
        <v>46016</v>
      </c>
      <c r="AJ1" s="66">
        <v>46017</v>
      </c>
      <c r="AK1" s="66">
        <v>46018</v>
      </c>
      <c r="AL1" s="66">
        <v>46019</v>
      </c>
      <c r="AM1" s="66">
        <v>46020</v>
      </c>
      <c r="AN1" s="66">
        <v>46021</v>
      </c>
      <c r="AO1" s="66">
        <v>46022</v>
      </c>
    </row>
    <row r="2" spans="1:41" ht="36" customHeight="1" x14ac:dyDescent="0.4">
      <c r="A2" s="136" t="s">
        <v>609</v>
      </c>
      <c r="B2" s="125"/>
      <c r="C2" s="125"/>
      <c r="D2" s="111" t="s">
        <v>17</v>
      </c>
      <c r="E2" s="111"/>
      <c r="F2" s="111"/>
      <c r="G2" s="111"/>
      <c r="H2" s="111"/>
      <c r="I2" s="111"/>
      <c r="J2" s="112"/>
      <c r="K2" s="67" t="s">
        <v>270</v>
      </c>
      <c r="L2" s="67" t="s">
        <v>271</v>
      </c>
      <c r="M2" s="67" t="s">
        <v>272</v>
      </c>
      <c r="N2" s="67" t="s">
        <v>273</v>
      </c>
      <c r="O2" s="67" t="s">
        <v>274</v>
      </c>
      <c r="P2" s="67" t="s">
        <v>275</v>
      </c>
      <c r="Q2" s="68" t="s">
        <v>276</v>
      </c>
      <c r="R2" s="67" t="s">
        <v>277</v>
      </c>
      <c r="S2" s="67" t="s">
        <v>278</v>
      </c>
      <c r="T2" s="67" t="s">
        <v>279</v>
      </c>
      <c r="U2" s="67" t="s">
        <v>280</v>
      </c>
      <c r="V2" s="67" t="s">
        <v>281</v>
      </c>
      <c r="W2" s="67" t="s">
        <v>282</v>
      </c>
      <c r="X2" s="68" t="s">
        <v>283</v>
      </c>
      <c r="Y2" s="67" t="s">
        <v>284</v>
      </c>
      <c r="Z2" s="67" t="s">
        <v>285</v>
      </c>
      <c r="AA2" s="67" t="s">
        <v>286</v>
      </c>
      <c r="AB2" s="67" t="s">
        <v>287</v>
      </c>
      <c r="AC2" s="67" t="s">
        <v>288</v>
      </c>
      <c r="AD2" s="67" t="s">
        <v>289</v>
      </c>
      <c r="AE2" s="68" t="s">
        <v>290</v>
      </c>
      <c r="AF2" s="67" t="s">
        <v>291</v>
      </c>
      <c r="AG2" s="67" t="s">
        <v>292</v>
      </c>
      <c r="AH2" s="67" t="s">
        <v>293</v>
      </c>
      <c r="AI2" s="67" t="s">
        <v>294</v>
      </c>
      <c r="AJ2" s="67" t="s">
        <v>295</v>
      </c>
      <c r="AK2" s="67" t="s">
        <v>296</v>
      </c>
      <c r="AL2" s="68" t="s">
        <v>297</v>
      </c>
      <c r="AM2" s="67" t="s">
        <v>298</v>
      </c>
      <c r="AN2" s="67" t="s">
        <v>299</v>
      </c>
      <c r="AO2" s="67" t="s">
        <v>300</v>
      </c>
    </row>
    <row r="3" spans="1:41" ht="15" customHeight="1" x14ac:dyDescent="0.25">
      <c r="A3" s="137"/>
      <c r="B3" s="138"/>
      <c r="C3" s="138"/>
      <c r="D3" s="113"/>
      <c r="E3" s="113"/>
      <c r="F3" s="113"/>
      <c r="G3" s="113"/>
      <c r="H3" s="113"/>
      <c r="I3" s="113"/>
      <c r="J3" s="114"/>
      <c r="K3" s="69" t="s">
        <v>712</v>
      </c>
      <c r="L3" s="69" t="s">
        <v>713</v>
      </c>
      <c r="M3" s="69" t="s">
        <v>593</v>
      </c>
      <c r="N3" s="69" t="s">
        <v>490</v>
      </c>
      <c r="O3" s="69" t="s">
        <v>189</v>
      </c>
      <c r="P3" s="69" t="s">
        <v>190</v>
      </c>
      <c r="Q3" s="69" t="s">
        <v>191</v>
      </c>
      <c r="R3" s="69" t="s">
        <v>714</v>
      </c>
      <c r="S3" s="69" t="s">
        <v>715</v>
      </c>
      <c r="T3" s="69" t="s">
        <v>594</v>
      </c>
      <c r="U3" s="69" t="s">
        <v>491</v>
      </c>
      <c r="V3" s="69" t="s">
        <v>192</v>
      </c>
      <c r="W3" s="69" t="s">
        <v>193</v>
      </c>
      <c r="X3" s="69" t="s">
        <v>194</v>
      </c>
      <c r="Y3" s="69" t="s">
        <v>716</v>
      </c>
      <c r="Z3" s="69" t="s">
        <v>717</v>
      </c>
      <c r="AA3" s="69" t="s">
        <v>595</v>
      </c>
      <c r="AB3" s="69" t="s">
        <v>492</v>
      </c>
      <c r="AC3" s="69" t="s">
        <v>195</v>
      </c>
      <c r="AD3" s="69" t="s">
        <v>196</v>
      </c>
      <c r="AE3" s="69" t="s">
        <v>197</v>
      </c>
      <c r="AF3" s="69" t="s">
        <v>718</v>
      </c>
      <c r="AG3" s="69" t="s">
        <v>719</v>
      </c>
      <c r="AH3" s="69" t="s">
        <v>596</v>
      </c>
      <c r="AI3" s="69" t="s">
        <v>493</v>
      </c>
      <c r="AJ3" s="69" t="s">
        <v>198</v>
      </c>
      <c r="AK3" s="69" t="s">
        <v>199</v>
      </c>
      <c r="AL3" s="69" t="s">
        <v>200</v>
      </c>
      <c r="AM3" s="69" t="s">
        <v>720</v>
      </c>
      <c r="AN3" s="69" t="s">
        <v>721</v>
      </c>
      <c r="AO3" s="69" t="s">
        <v>597</v>
      </c>
    </row>
    <row r="4" spans="1:41" ht="14.25" customHeight="1" x14ac:dyDescent="0.25">
      <c r="A4" s="139" t="s">
        <v>41</v>
      </c>
      <c r="B4" s="139"/>
      <c r="C4" s="139"/>
      <c r="D4" s="139"/>
      <c r="E4" s="139"/>
      <c r="F4" s="139"/>
      <c r="G4" s="139"/>
      <c r="H4" s="139"/>
      <c r="I4" s="139"/>
      <c r="J4" s="140"/>
      <c r="K4" s="23" t="str">
        <f t="shared" ref="K4:AO4" si="0">IF(VLOOKUP(K1,feriados,2)=0,"",VLOOKUP(K1,feriados,2))</f>
        <v/>
      </c>
      <c r="L4" s="23" t="str">
        <f t="shared" si="0"/>
        <v/>
      </c>
      <c r="M4" s="23" t="str">
        <f t="shared" si="0"/>
        <v/>
      </c>
      <c r="N4" s="23" t="str">
        <f t="shared" si="0"/>
        <v/>
      </c>
      <c r="O4" s="23" t="str">
        <f t="shared" si="0"/>
        <v/>
      </c>
      <c r="P4" s="23" t="str">
        <f t="shared" si="0"/>
        <v/>
      </c>
      <c r="Q4" s="23" t="str">
        <f t="shared" si="0"/>
        <v/>
      </c>
      <c r="R4" s="23" t="str">
        <f t="shared" si="0"/>
        <v/>
      </c>
      <c r="S4" s="23" t="str">
        <f t="shared" si="0"/>
        <v/>
      </c>
      <c r="T4" s="23" t="str">
        <f t="shared" si="0"/>
        <v/>
      </c>
      <c r="U4" s="23" t="str">
        <f t="shared" si="0"/>
        <v/>
      </c>
      <c r="V4" s="23" t="str">
        <f t="shared" si="0"/>
        <v/>
      </c>
      <c r="W4" s="23" t="str">
        <f t="shared" si="0"/>
        <v/>
      </c>
      <c r="X4" s="23" t="str">
        <f t="shared" si="0"/>
        <v/>
      </c>
      <c r="Y4" s="23" t="str">
        <f t="shared" si="0"/>
        <v/>
      </c>
      <c r="Z4" s="23" t="str">
        <f t="shared" si="0"/>
        <v/>
      </c>
      <c r="AA4" s="23" t="str">
        <f t="shared" si="0"/>
        <v/>
      </c>
      <c r="AB4" s="23" t="str">
        <f t="shared" si="0"/>
        <v/>
      </c>
      <c r="AC4" s="23" t="str">
        <f t="shared" si="0"/>
        <v/>
      </c>
      <c r="AD4" s="23" t="str">
        <f t="shared" si="0"/>
        <v/>
      </c>
      <c r="AE4" s="23" t="str">
        <f t="shared" si="0"/>
        <v/>
      </c>
      <c r="AF4" s="23" t="str">
        <f t="shared" si="0"/>
        <v/>
      </c>
      <c r="AG4" s="23" t="str">
        <f t="shared" si="0"/>
        <v/>
      </c>
      <c r="AH4" s="23" t="str">
        <f t="shared" si="0"/>
        <v/>
      </c>
      <c r="AI4" s="23" t="str">
        <f t="shared" si="0"/>
        <v>Navidad</v>
      </c>
      <c r="AJ4" s="23" t="str">
        <f t="shared" si="0"/>
        <v/>
      </c>
      <c r="AK4" s="23" t="str">
        <f t="shared" si="0"/>
        <v/>
      </c>
      <c r="AL4" s="23" t="str">
        <f t="shared" si="0"/>
        <v/>
      </c>
      <c r="AM4" s="23" t="str">
        <f t="shared" si="0"/>
        <v/>
      </c>
      <c r="AN4" s="23" t="str">
        <f t="shared" si="0"/>
        <v/>
      </c>
      <c r="AO4" s="23" t="str">
        <f t="shared" si="0"/>
        <v/>
      </c>
    </row>
    <row r="5" spans="1:41" ht="15" hidden="1" customHeight="1" x14ac:dyDescent="0.25">
      <c r="A5" s="19"/>
      <c r="B5" s="19"/>
      <c r="C5" s="19"/>
      <c r="D5" s="19"/>
      <c r="E5" s="19"/>
      <c r="F5" s="19"/>
      <c r="G5" s="19"/>
      <c r="H5" s="19"/>
      <c r="I5" s="19"/>
      <c r="J5" s="2">
        <v>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5" hidden="1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2">
        <v>2.0833333333333332E-2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5" hidden="1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2">
        <v>4.1666666666666699E-2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5" hidden="1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2">
        <v>6.25E-2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15" hidden="1" customHeight="1" x14ac:dyDescent="0.25">
      <c r="A9" s="19"/>
      <c r="B9" s="19"/>
      <c r="C9" s="19"/>
      <c r="D9" s="19"/>
      <c r="E9" s="19"/>
      <c r="F9" s="19"/>
      <c r="G9" s="19"/>
      <c r="H9" s="19"/>
      <c r="I9" s="19"/>
      <c r="J9" s="2">
        <v>8.3333333333333301E-2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5" hidden="1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2">
        <v>0.104166666666667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15" hidden="1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2">
        <v>0.125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15" hidden="1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2">
        <v>0.14583333333333301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ht="15" hidden="1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2">
        <v>0.16666666666666699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 ht="15" hidden="1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2">
        <v>0.1875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 ht="15" hidden="1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2">
        <v>0.20833333333333301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 ht="15" hidden="1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2">
        <v>0.22916666666666699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 ht="15" hidden="1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2">
        <v>0.25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 ht="15" hidden="1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2">
        <v>0.27083333333333298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 ht="15" hidden="1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2">
        <v>0.29166666666666702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 ht="15" hidden="1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2">
        <v>0.3125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2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19"/>
      <c r="B22" s="78" t="s">
        <v>0</v>
      </c>
      <c r="C22" s="78" t="s">
        <v>1</v>
      </c>
      <c r="D22" s="78" t="s">
        <v>2</v>
      </c>
      <c r="E22" s="78" t="s">
        <v>2</v>
      </c>
      <c r="F22" s="78" t="s">
        <v>3</v>
      </c>
      <c r="G22" s="78" t="s">
        <v>4</v>
      </c>
      <c r="H22" s="78" t="s">
        <v>5</v>
      </c>
      <c r="I22" s="19"/>
      <c r="J22" s="2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19"/>
      <c r="B23" s="55"/>
      <c r="C23" s="54">
        <v>1</v>
      </c>
      <c r="D23" s="54">
        <v>2</v>
      </c>
      <c r="E23" s="33">
        <v>3</v>
      </c>
      <c r="F23" s="34">
        <v>4</v>
      </c>
      <c r="G23" s="34">
        <v>5</v>
      </c>
      <c r="H23" s="34">
        <v>6</v>
      </c>
      <c r="I23" s="19"/>
      <c r="J23" s="2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19"/>
      <c r="B24" s="32">
        <v>7</v>
      </c>
      <c r="C24" s="34">
        <v>8</v>
      </c>
      <c r="D24" s="34">
        <v>9</v>
      </c>
      <c r="E24" s="34">
        <v>10</v>
      </c>
      <c r="F24" s="34">
        <v>11</v>
      </c>
      <c r="G24" s="34">
        <v>12</v>
      </c>
      <c r="H24" s="34">
        <v>13</v>
      </c>
      <c r="I24" s="19"/>
      <c r="J24" s="2">
        <v>0.39583333333333298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41" x14ac:dyDescent="0.25">
      <c r="A25" s="19"/>
      <c r="B25" s="32">
        <v>14</v>
      </c>
      <c r="C25" s="34">
        <v>15</v>
      </c>
      <c r="D25" s="34">
        <v>16</v>
      </c>
      <c r="E25" s="34">
        <v>17</v>
      </c>
      <c r="F25" s="34">
        <v>18</v>
      </c>
      <c r="G25" s="34">
        <v>19</v>
      </c>
      <c r="H25" s="34">
        <v>20</v>
      </c>
      <c r="I25" s="19"/>
      <c r="J25" s="2">
        <v>0.41666666666666702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x14ac:dyDescent="0.25">
      <c r="A26" s="19"/>
      <c r="B26" s="32">
        <v>21</v>
      </c>
      <c r="C26" s="34">
        <v>22</v>
      </c>
      <c r="D26" s="34">
        <v>23</v>
      </c>
      <c r="E26" s="34">
        <v>24</v>
      </c>
      <c r="F26" s="34">
        <v>25</v>
      </c>
      <c r="G26" s="34">
        <v>26</v>
      </c>
      <c r="H26" s="34">
        <v>27</v>
      </c>
      <c r="I26" s="19"/>
      <c r="J26" s="2">
        <v>0.4375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</row>
    <row r="27" spans="1:41" x14ac:dyDescent="0.25">
      <c r="A27" s="19"/>
      <c r="B27" s="32">
        <v>28</v>
      </c>
      <c r="C27" s="34">
        <v>29</v>
      </c>
      <c r="D27" s="34">
        <v>30</v>
      </c>
      <c r="E27" s="34">
        <v>31</v>
      </c>
      <c r="F27" s="34"/>
      <c r="G27" s="34"/>
      <c r="H27" s="33"/>
      <c r="I27" s="19"/>
      <c r="J27" s="2">
        <v>0.45833333333333298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</row>
    <row r="28" spans="1:41" x14ac:dyDescent="0.25">
      <c r="A28" s="19"/>
      <c r="B28" s="31"/>
      <c r="C28" s="34"/>
      <c r="D28" s="33"/>
      <c r="E28" s="33"/>
      <c r="F28" s="33"/>
      <c r="G28" s="33"/>
      <c r="H28" s="33"/>
      <c r="I28" s="19"/>
      <c r="J28" s="2">
        <v>0.47916666666666702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spans="1:4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2">
        <v>0.5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</row>
    <row r="30" spans="1:41" x14ac:dyDescent="0.25">
      <c r="A30" s="19"/>
      <c r="B30" s="115" t="s">
        <v>68</v>
      </c>
      <c r="C30" s="116"/>
      <c r="D30" s="116"/>
      <c r="E30" s="116"/>
      <c r="F30" s="116"/>
      <c r="G30" s="116"/>
      <c r="H30" s="117"/>
      <c r="I30" s="19"/>
      <c r="J30" s="2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19"/>
      <c r="B31" s="130" t="s">
        <v>723</v>
      </c>
      <c r="C31" s="131"/>
      <c r="D31" s="131"/>
      <c r="E31" s="131"/>
      <c r="F31" s="131"/>
      <c r="G31" s="131"/>
      <c r="H31" s="132"/>
      <c r="I31" s="19"/>
      <c r="J31" s="2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19"/>
      <c r="B32" s="130" t="s">
        <v>724</v>
      </c>
      <c r="C32" s="131"/>
      <c r="D32" s="131"/>
      <c r="E32" s="131"/>
      <c r="F32" s="131"/>
      <c r="G32" s="131"/>
      <c r="H32" s="132"/>
      <c r="I32" s="19"/>
      <c r="J32" s="2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19"/>
      <c r="B33" s="130" t="s">
        <v>725</v>
      </c>
      <c r="C33" s="131"/>
      <c r="D33" s="131"/>
      <c r="E33" s="131"/>
      <c r="F33" s="131"/>
      <c r="G33" s="131"/>
      <c r="H33" s="132"/>
      <c r="I33" s="19"/>
      <c r="J33" s="2">
        <v>0.58333333333333304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19"/>
      <c r="B34" s="130" t="s">
        <v>726</v>
      </c>
      <c r="C34" s="131"/>
      <c r="D34" s="131"/>
      <c r="E34" s="131"/>
      <c r="F34" s="131"/>
      <c r="G34" s="131"/>
      <c r="H34" s="132"/>
      <c r="I34" s="19"/>
      <c r="J34" s="2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19"/>
      <c r="B35" s="130" t="s">
        <v>727</v>
      </c>
      <c r="C35" s="131"/>
      <c r="D35" s="131"/>
      <c r="E35" s="131"/>
      <c r="F35" s="131"/>
      <c r="G35" s="131"/>
      <c r="H35" s="132"/>
      <c r="I35" s="19"/>
      <c r="J35" s="2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19"/>
      <c r="B36" s="130" t="s">
        <v>728</v>
      </c>
      <c r="C36" s="131"/>
      <c r="D36" s="131"/>
      <c r="E36" s="131"/>
      <c r="F36" s="131"/>
      <c r="G36" s="131"/>
      <c r="H36" s="132"/>
      <c r="I36" s="19"/>
      <c r="J36" s="2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19"/>
      <c r="B37" s="130" t="s">
        <v>729</v>
      </c>
      <c r="C37" s="131"/>
      <c r="D37" s="131"/>
      <c r="E37" s="131"/>
      <c r="F37" s="131"/>
      <c r="G37" s="131"/>
      <c r="H37" s="132"/>
      <c r="I37" s="19"/>
      <c r="J37" s="2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19"/>
      <c r="B38" s="130"/>
      <c r="C38" s="131"/>
      <c r="D38" s="131"/>
      <c r="E38" s="131"/>
      <c r="F38" s="131"/>
      <c r="G38" s="131"/>
      <c r="H38" s="132"/>
      <c r="I38" s="19"/>
      <c r="J38" s="2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19"/>
      <c r="B39" s="130"/>
      <c r="C39" s="131"/>
      <c r="D39" s="131"/>
      <c r="E39" s="131"/>
      <c r="F39" s="131"/>
      <c r="G39" s="131"/>
      <c r="H39" s="132"/>
      <c r="I39" s="19"/>
      <c r="J39" s="2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19"/>
      <c r="B40" s="130"/>
      <c r="C40" s="131"/>
      <c r="D40" s="131"/>
      <c r="E40" s="131"/>
      <c r="F40" s="131"/>
      <c r="G40" s="131"/>
      <c r="H40" s="132"/>
      <c r="I40" s="19"/>
      <c r="J40" s="2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19"/>
      <c r="B41" s="130"/>
      <c r="C41" s="131"/>
      <c r="D41" s="131"/>
      <c r="E41" s="131"/>
      <c r="F41" s="131"/>
      <c r="G41" s="131"/>
      <c r="H41" s="132"/>
      <c r="I41" s="19"/>
      <c r="J41" s="2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19"/>
      <c r="B42" s="130"/>
      <c r="C42" s="131"/>
      <c r="D42" s="131"/>
      <c r="E42" s="131"/>
      <c r="F42" s="131"/>
      <c r="G42" s="131"/>
      <c r="H42" s="132"/>
      <c r="I42" s="19"/>
      <c r="J42" s="2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19"/>
      <c r="B43" s="130"/>
      <c r="C43" s="131"/>
      <c r="D43" s="131"/>
      <c r="E43" s="131"/>
      <c r="F43" s="131"/>
      <c r="G43" s="131"/>
      <c r="H43" s="132"/>
      <c r="I43" s="19"/>
      <c r="J43" s="2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19"/>
      <c r="B44" s="130"/>
      <c r="C44" s="131"/>
      <c r="D44" s="131"/>
      <c r="E44" s="131"/>
      <c r="F44" s="131"/>
      <c r="G44" s="131"/>
      <c r="H44" s="132"/>
      <c r="I44" s="19"/>
      <c r="J44" s="2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19"/>
      <c r="B45" s="130"/>
      <c r="C45" s="131"/>
      <c r="D45" s="131"/>
      <c r="E45" s="131"/>
      <c r="F45" s="131"/>
      <c r="G45" s="131"/>
      <c r="H45" s="132"/>
      <c r="I45" s="19"/>
      <c r="J45" s="2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19"/>
      <c r="B46" s="130"/>
      <c r="C46" s="131"/>
      <c r="D46" s="131"/>
      <c r="E46" s="131"/>
      <c r="F46" s="131"/>
      <c r="G46" s="131"/>
      <c r="H46" s="132"/>
      <c r="I46" s="19"/>
      <c r="J46" s="2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19"/>
      <c r="B47" s="130"/>
      <c r="C47" s="131"/>
      <c r="D47" s="131"/>
      <c r="E47" s="131"/>
      <c r="F47" s="131"/>
      <c r="G47" s="131"/>
      <c r="H47" s="132"/>
      <c r="I47" s="19"/>
      <c r="J47" s="2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19"/>
      <c r="B48" s="130"/>
      <c r="C48" s="131"/>
      <c r="D48" s="131"/>
      <c r="E48" s="131"/>
      <c r="F48" s="131"/>
      <c r="G48" s="131"/>
      <c r="H48" s="132"/>
      <c r="I48" s="19"/>
      <c r="J48" s="2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19"/>
      <c r="B49" s="130"/>
      <c r="C49" s="131"/>
      <c r="D49" s="131"/>
      <c r="E49" s="131"/>
      <c r="F49" s="131"/>
      <c r="G49" s="131"/>
      <c r="H49" s="132"/>
      <c r="I49" s="19"/>
      <c r="J49" s="2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19"/>
      <c r="B50" s="130"/>
      <c r="C50" s="131"/>
      <c r="D50" s="131"/>
      <c r="E50" s="131"/>
      <c r="F50" s="131"/>
      <c r="G50" s="131"/>
      <c r="H50" s="132"/>
      <c r="I50" s="19"/>
      <c r="J50" s="2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19"/>
      <c r="B51" s="130"/>
      <c r="C51" s="131"/>
      <c r="D51" s="131"/>
      <c r="E51" s="131"/>
      <c r="F51" s="131"/>
      <c r="G51" s="131"/>
      <c r="H51" s="132"/>
      <c r="I51" s="19"/>
      <c r="J51" s="2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2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14" priority="6">
      <formula>IF(B23&lt;&gt;"",VLOOKUP(DATE(2025,12,B23),feriados,2)&lt;&gt;0)</formula>
    </cfRule>
  </conditionalFormatting>
  <conditionalFormatting sqref="K2:AO4">
    <cfRule type="expression" dxfId="13" priority="4">
      <formula>K$4&lt;&gt;""</formula>
    </cfRule>
  </conditionalFormatting>
  <hyperlinks>
    <hyperlink ref="C23" location="Dic!K2" display="Dic!K2" xr:uid="{6DD7290D-8517-4585-99C7-AC1CD112F9A9}"/>
    <hyperlink ref="D23" location="Dic!L2" display="Dic!L2" xr:uid="{12261641-2207-4FA2-95AA-D4D3295E166F}"/>
    <hyperlink ref="E23" location="Dic!M2" display="Dic!M2" xr:uid="{325B1952-629B-493A-BF2A-2412C137D898}"/>
    <hyperlink ref="F23" location="Dic!N2" display="Dic!N2" xr:uid="{2DD0A63E-7CF0-4148-AF62-E8E99E7E4D47}"/>
    <hyperlink ref="G23" location="Dic!O2" display="Dic!O2" xr:uid="{B9F8442A-28EF-47A0-AFD8-3EC1DF39CE5B}"/>
    <hyperlink ref="H23" location="Dic!P2" display="Dic!P2" xr:uid="{D9F91633-32D0-4A0C-85F9-941BF23028F4}"/>
    <hyperlink ref="B24" location="Dic!Q2" display="Dic!Q2" xr:uid="{1B68493E-1F16-4FBF-A43F-ECF744DD205B}"/>
    <hyperlink ref="C24" location="Dic!R2" display="Dic!R2" xr:uid="{147B9022-842C-4FBE-9551-7A196D714947}"/>
    <hyperlink ref="D24" location="Dic!S2" display="Dic!S2" xr:uid="{780D1ED9-226B-4AB5-802D-12D6A18F9644}"/>
    <hyperlink ref="E24" location="Dic!T2" display="Dic!T2" xr:uid="{1EF4F360-A14E-4E78-B35F-428C3692121B}"/>
    <hyperlink ref="F24" location="Dic!U2" display="Dic!U2" xr:uid="{F8CAE54E-F02B-4F3D-91A6-B8EB61A8E351}"/>
    <hyperlink ref="G24" location="Dic!V2" display="Dic!V2" xr:uid="{CCCA543F-F04A-4674-8E8C-FE0D9A6AF860}"/>
    <hyperlink ref="H24" location="Dic!W2" display="Dic!W2" xr:uid="{B14454FD-FD2C-4EF8-A4EF-2C96520CECB4}"/>
    <hyperlink ref="B25" location="Dic!X2" display="Dic!X2" xr:uid="{CB10EEFE-B09D-4236-8D17-3D8D9D70374C}"/>
    <hyperlink ref="C25" location="Dic!Y2" display="Dic!Y2" xr:uid="{EC0E25B5-D3B3-4D8B-86B3-1F29D1BB77FD}"/>
    <hyperlink ref="D25" location="Dic!Z2" display="Dic!Z2" xr:uid="{AC67D4AE-1296-4BD7-A903-BF20408C1C92}"/>
    <hyperlink ref="E25" location="Dic!AA2" display="Dic!AA2" xr:uid="{4492CF28-FCBD-4780-9E53-4772B4C9F36E}"/>
    <hyperlink ref="F25" location="Dic!AB2" display="Dic!AB2" xr:uid="{3D3C2FC1-493F-4183-B150-BB118FF07A4A}"/>
    <hyperlink ref="G25" location="Dic!AC2" display="Dic!AC2" xr:uid="{59492958-BE47-4CD4-932C-7C5C154F0C07}"/>
    <hyperlink ref="H25" location="Dic!AD2" display="Dic!AD2" xr:uid="{E9EADF96-0A71-4275-BCB4-EF1295EB35DD}"/>
    <hyperlink ref="B26" location="Dic!AE2" display="Dic!AE2" xr:uid="{D1002AAB-1317-4F71-836A-AA67318E2213}"/>
    <hyperlink ref="C26" location="Dic!AF2" display="Dic!AF2" xr:uid="{48F70FBB-5CF4-427C-AE73-42AF77CE5315}"/>
    <hyperlink ref="D26" location="Dic!AG2" display="Dic!AG2" xr:uid="{78F06AD8-7A34-4803-8BE7-A18253912990}"/>
    <hyperlink ref="E26" location="Dic!AH2" display="Dic!AH2" xr:uid="{3B4E441E-EC32-407D-9BCF-3B4C97014C0B}"/>
    <hyperlink ref="F26" location="Dic!AI2" display="Dic!AI2" xr:uid="{A3764091-0925-42F4-81D3-739B14C1CC1C}"/>
    <hyperlink ref="G26" location="Dic!AJ2" display="Dic!AJ2" xr:uid="{9982964B-F861-4A1A-8FFE-9AFBBC98F0C5}"/>
    <hyperlink ref="H26" location="Dic!AK2" display="Dic!AK2" xr:uid="{8A67B3F2-09F0-4736-91E6-313939AA64DB}"/>
    <hyperlink ref="B27" location="Dic!AL2" display="Dic!AL2" xr:uid="{2670F1E5-1D8A-434D-A5A3-19B12C96A5D2}"/>
    <hyperlink ref="C27" location="Dic!AM2" display="Dic!AM2" xr:uid="{55098CF0-4F11-48DB-97CB-983A6C60FF3A}"/>
    <hyperlink ref="D27" location="Dic!AN2" display="Dic!AN2" xr:uid="{AC1AA544-2B40-4BCD-9812-5CDAFAC66F85}"/>
    <hyperlink ref="E27" location="Dic!AO2" display="Dic!AO2" xr:uid="{887A3B05-45E0-4E09-8AB4-2A903D51D891}"/>
    <hyperlink ref="A4:H4" r:id="rId1" display="¿Tienes una consulta o comentario?" xr:uid="{31E3D2AB-A39A-400A-9EBF-7EE569D4FBC9}"/>
    <hyperlink ref="A4:I4" r:id="rId2" display="¿Tienes una consulta o comentario?" xr:uid="{24CCFA38-C6B0-4DDE-95DE-88F0A42A5533}"/>
    <hyperlink ref="A4:J4" r:id="rId3" display="¿Tienes una consulta o comentario?" xr:uid="{3EBF791C-858D-46B4-BD71-0504A7A4AA40}"/>
  </hyperlinks>
  <pageMargins left="0.7" right="0.7" top="0.75" bottom="0.75" header="0.3" footer="0.3"/>
  <pageSetup paperSize="9" orientation="portrait"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5"/>
  <dimension ref="B1:AW23"/>
  <sheetViews>
    <sheetView showGridLines="0" showRowColHeaders="0" workbookViewId="0">
      <selection activeCell="B7" sqref="B7"/>
    </sheetView>
  </sheetViews>
  <sheetFormatPr baseColWidth="10" defaultRowHeight="15" x14ac:dyDescent="0.25"/>
  <cols>
    <col min="1" max="8" width="3.5703125" customWidth="1"/>
    <col min="9" max="9" width="1.28515625" customWidth="1"/>
    <col min="10" max="16" width="3.5703125" customWidth="1"/>
    <col min="17" max="17" width="1.28515625" customWidth="1"/>
    <col min="18" max="24" width="3.5703125" customWidth="1"/>
    <col min="25" max="25" width="1.28515625" customWidth="1"/>
    <col min="26" max="32" width="3.5703125" customWidth="1"/>
    <col min="33" max="33" width="1.28515625" customWidth="1"/>
    <col min="34" max="40" width="3.5703125" customWidth="1"/>
    <col min="41" max="41" width="1.28515625" customWidth="1"/>
    <col min="42" max="48" width="3.5703125" customWidth="1"/>
    <col min="49" max="49" width="1.140625" customWidth="1"/>
  </cols>
  <sheetData>
    <row r="1" spans="2:49" s="5" customFormat="1" ht="52.5" customHeight="1" x14ac:dyDescent="0.5">
      <c r="B1" s="65" t="s">
        <v>613</v>
      </c>
      <c r="C1" s="4"/>
      <c r="D1" s="4"/>
      <c r="E1" s="4"/>
      <c r="F1" s="4"/>
      <c r="G1" s="4"/>
      <c r="H1" s="4"/>
      <c r="AM1" s="148" t="s">
        <v>41</v>
      </c>
      <c r="AN1" s="148"/>
      <c r="AO1" s="148"/>
      <c r="AP1" s="148"/>
      <c r="AQ1" s="148"/>
      <c r="AR1" s="148"/>
      <c r="AS1" s="148"/>
      <c r="AT1" s="148"/>
      <c r="AU1" s="148"/>
      <c r="AV1" s="148"/>
      <c r="AW1" s="148"/>
    </row>
    <row r="2" spans="2:49" ht="9" customHeight="1" x14ac:dyDescent="0.25">
      <c r="B2" s="4"/>
      <c r="C2" s="4"/>
      <c r="D2" s="4"/>
      <c r="E2" s="4"/>
      <c r="F2" s="4"/>
      <c r="G2" s="4"/>
      <c r="H2" s="4"/>
    </row>
    <row r="3" spans="2:49" ht="6" customHeight="1" x14ac:dyDescent="0.25"/>
    <row r="4" spans="2:49" ht="21" x14ac:dyDescent="0.25">
      <c r="B4" s="77">
        <v>1</v>
      </c>
      <c r="C4" s="149" t="s">
        <v>6</v>
      </c>
      <c r="D4" s="149"/>
      <c r="E4" s="149"/>
      <c r="F4" s="149"/>
      <c r="G4" s="149"/>
      <c r="H4" s="149"/>
      <c r="J4" s="77">
        <v>2</v>
      </c>
      <c r="K4" s="149" t="s">
        <v>7</v>
      </c>
      <c r="L4" s="149"/>
      <c r="M4" s="149"/>
      <c r="N4" s="149"/>
      <c r="O4" s="149"/>
      <c r="P4" s="149"/>
      <c r="R4" s="77">
        <v>3</v>
      </c>
      <c r="S4" s="149" t="s">
        <v>8</v>
      </c>
      <c r="T4" s="149"/>
      <c r="U4" s="149"/>
      <c r="V4" s="149"/>
      <c r="W4" s="149"/>
      <c r="X4" s="149"/>
      <c r="Z4" s="77">
        <v>4</v>
      </c>
      <c r="AA4" s="149" t="s">
        <v>9</v>
      </c>
      <c r="AB4" s="149"/>
      <c r="AC4" s="149"/>
      <c r="AD4" s="149"/>
      <c r="AE4" s="149"/>
      <c r="AF4" s="149"/>
      <c r="AH4" s="77">
        <v>5</v>
      </c>
      <c r="AI4" s="149" t="s">
        <v>10</v>
      </c>
      <c r="AJ4" s="149"/>
      <c r="AK4" s="149"/>
      <c r="AL4" s="149"/>
      <c r="AM4" s="149"/>
      <c r="AN4" s="149"/>
      <c r="AP4" s="77">
        <v>6</v>
      </c>
      <c r="AQ4" s="149" t="s">
        <v>11</v>
      </c>
      <c r="AR4" s="149"/>
      <c r="AS4" s="149"/>
      <c r="AT4" s="149"/>
      <c r="AU4" s="149"/>
      <c r="AV4" s="149"/>
    </row>
    <row r="5" spans="2:49" ht="4.5" customHeight="1" x14ac:dyDescent="0.25"/>
    <row r="6" spans="2:49" x14ac:dyDescent="0.25">
      <c r="B6" s="78" t="s">
        <v>0</v>
      </c>
      <c r="C6" s="78" t="s">
        <v>1</v>
      </c>
      <c r="D6" s="78" t="s">
        <v>2</v>
      </c>
      <c r="E6" s="78" t="s">
        <v>2</v>
      </c>
      <c r="F6" s="78" t="s">
        <v>3</v>
      </c>
      <c r="G6" s="78" t="s">
        <v>4</v>
      </c>
      <c r="H6" s="78" t="s">
        <v>5</v>
      </c>
      <c r="J6" s="78" t="s">
        <v>0</v>
      </c>
      <c r="K6" s="78" t="s">
        <v>1</v>
      </c>
      <c r="L6" s="78" t="s">
        <v>2</v>
      </c>
      <c r="M6" s="78" t="s">
        <v>2</v>
      </c>
      <c r="N6" s="78" t="s">
        <v>3</v>
      </c>
      <c r="O6" s="78" t="s">
        <v>4</v>
      </c>
      <c r="P6" s="78" t="s">
        <v>5</v>
      </c>
      <c r="R6" s="78" t="s">
        <v>0</v>
      </c>
      <c r="S6" s="78" t="s">
        <v>1</v>
      </c>
      <c r="T6" s="78" t="s">
        <v>2</v>
      </c>
      <c r="U6" s="78" t="s">
        <v>2</v>
      </c>
      <c r="V6" s="78" t="s">
        <v>3</v>
      </c>
      <c r="W6" s="78" t="s">
        <v>4</v>
      </c>
      <c r="X6" s="78" t="s">
        <v>5</v>
      </c>
      <c r="Z6" s="78" t="s">
        <v>0</v>
      </c>
      <c r="AA6" s="78" t="s">
        <v>1</v>
      </c>
      <c r="AB6" s="78" t="s">
        <v>2</v>
      </c>
      <c r="AC6" s="78" t="s">
        <v>2</v>
      </c>
      <c r="AD6" s="78" t="s">
        <v>3</v>
      </c>
      <c r="AE6" s="78" t="s">
        <v>4</v>
      </c>
      <c r="AF6" s="78" t="s">
        <v>5</v>
      </c>
      <c r="AH6" s="78" t="s">
        <v>0</v>
      </c>
      <c r="AI6" s="78" t="s">
        <v>1</v>
      </c>
      <c r="AJ6" s="78" t="s">
        <v>2</v>
      </c>
      <c r="AK6" s="78" t="s">
        <v>2</v>
      </c>
      <c r="AL6" s="78" t="s">
        <v>3</v>
      </c>
      <c r="AM6" s="78" t="s">
        <v>4</v>
      </c>
      <c r="AN6" s="78" t="s">
        <v>5</v>
      </c>
      <c r="AP6" s="78" t="s">
        <v>0</v>
      </c>
      <c r="AQ6" s="78" t="s">
        <v>1</v>
      </c>
      <c r="AR6" s="78" t="s">
        <v>2</v>
      </c>
      <c r="AS6" s="78" t="s">
        <v>2</v>
      </c>
      <c r="AT6" s="78" t="s">
        <v>3</v>
      </c>
      <c r="AU6" s="78" t="s">
        <v>4</v>
      </c>
      <c r="AV6" s="78" t="s">
        <v>5</v>
      </c>
    </row>
    <row r="7" spans="2:49" x14ac:dyDescent="0.25">
      <c r="B7" s="89"/>
      <c r="C7" s="90"/>
      <c r="D7" s="90"/>
      <c r="E7" s="91">
        <v>1</v>
      </c>
      <c r="F7" s="91">
        <v>2</v>
      </c>
      <c r="G7" s="91">
        <v>3</v>
      </c>
      <c r="H7" s="91">
        <v>4</v>
      </c>
      <c r="J7" s="22"/>
      <c r="K7" s="90"/>
      <c r="L7" s="90"/>
      <c r="M7" s="90"/>
      <c r="N7" s="90"/>
      <c r="O7" s="90"/>
      <c r="P7" s="91">
        <v>1</v>
      </c>
      <c r="R7" s="22"/>
      <c r="S7" s="91"/>
      <c r="T7" s="91"/>
      <c r="U7" s="91"/>
      <c r="V7" s="91"/>
      <c r="W7" s="91"/>
      <c r="X7" s="91">
        <v>1</v>
      </c>
      <c r="Z7" s="89"/>
      <c r="AA7" s="90"/>
      <c r="AB7" s="90">
        <v>1</v>
      </c>
      <c r="AC7" s="92">
        <v>2</v>
      </c>
      <c r="AD7" s="91">
        <v>3</v>
      </c>
      <c r="AE7" s="91">
        <v>4</v>
      </c>
      <c r="AF7" s="91">
        <v>5</v>
      </c>
      <c r="AH7" s="89"/>
      <c r="AI7" s="90"/>
      <c r="AJ7" s="90"/>
      <c r="AK7" s="90"/>
      <c r="AL7" s="90">
        <v>1</v>
      </c>
      <c r="AM7" s="91">
        <v>2</v>
      </c>
      <c r="AN7" s="91">
        <v>3</v>
      </c>
      <c r="AP7" s="89">
        <v>1</v>
      </c>
      <c r="AQ7" s="92">
        <v>2</v>
      </c>
      <c r="AR7" s="91">
        <v>3</v>
      </c>
      <c r="AS7" s="91">
        <v>4</v>
      </c>
      <c r="AT7" s="91">
        <v>5</v>
      </c>
      <c r="AU7" s="91">
        <v>6</v>
      </c>
      <c r="AV7" s="91">
        <v>7</v>
      </c>
    </row>
    <row r="8" spans="2:49" x14ac:dyDescent="0.25">
      <c r="B8" s="93">
        <v>5</v>
      </c>
      <c r="C8" s="91">
        <v>6</v>
      </c>
      <c r="D8" s="91">
        <v>7</v>
      </c>
      <c r="E8" s="91">
        <v>8</v>
      </c>
      <c r="F8" s="91">
        <v>9</v>
      </c>
      <c r="G8" s="91">
        <v>10</v>
      </c>
      <c r="H8" s="91">
        <v>11</v>
      </c>
      <c r="J8" s="93">
        <v>2</v>
      </c>
      <c r="K8" s="91">
        <v>3</v>
      </c>
      <c r="L8" s="91">
        <v>4</v>
      </c>
      <c r="M8" s="91">
        <v>5</v>
      </c>
      <c r="N8" s="91">
        <v>6</v>
      </c>
      <c r="O8" s="91">
        <v>7</v>
      </c>
      <c r="P8" s="91">
        <v>8</v>
      </c>
      <c r="R8" s="93">
        <v>2</v>
      </c>
      <c r="S8" s="91">
        <v>3</v>
      </c>
      <c r="T8" s="91">
        <v>4</v>
      </c>
      <c r="U8" s="91">
        <v>5</v>
      </c>
      <c r="V8" s="91">
        <v>6</v>
      </c>
      <c r="W8" s="91">
        <v>7</v>
      </c>
      <c r="X8" s="91">
        <v>8</v>
      </c>
      <c r="Z8" s="93">
        <v>6</v>
      </c>
      <c r="AA8" s="91">
        <v>7</v>
      </c>
      <c r="AB8" s="91">
        <v>8</v>
      </c>
      <c r="AC8" s="91">
        <v>9</v>
      </c>
      <c r="AD8" s="91">
        <v>10</v>
      </c>
      <c r="AE8" s="91">
        <v>11</v>
      </c>
      <c r="AF8" s="91">
        <v>12</v>
      </c>
      <c r="AH8" s="93">
        <v>4</v>
      </c>
      <c r="AI8" s="91">
        <v>5</v>
      </c>
      <c r="AJ8" s="91">
        <v>6</v>
      </c>
      <c r="AK8" s="91">
        <v>7</v>
      </c>
      <c r="AL8" s="91">
        <v>8</v>
      </c>
      <c r="AM8" s="91">
        <v>9</v>
      </c>
      <c r="AN8" s="91">
        <v>10</v>
      </c>
      <c r="AP8" s="93">
        <v>8</v>
      </c>
      <c r="AQ8" s="91">
        <v>9</v>
      </c>
      <c r="AR8" s="91">
        <v>10</v>
      </c>
      <c r="AS8" s="91">
        <v>11</v>
      </c>
      <c r="AT8" s="91">
        <v>12</v>
      </c>
      <c r="AU8" s="91">
        <v>13</v>
      </c>
      <c r="AV8" s="91">
        <v>14</v>
      </c>
    </row>
    <row r="9" spans="2:49" x14ac:dyDescent="0.25">
      <c r="B9" s="93">
        <v>12</v>
      </c>
      <c r="C9" s="91">
        <v>13</v>
      </c>
      <c r="D9" s="91">
        <v>14</v>
      </c>
      <c r="E9" s="91">
        <v>15</v>
      </c>
      <c r="F9" s="91">
        <v>16</v>
      </c>
      <c r="G9" s="91">
        <v>17</v>
      </c>
      <c r="H9" s="91">
        <v>18</v>
      </c>
      <c r="J9" s="93">
        <v>9</v>
      </c>
      <c r="K9" s="91">
        <v>10</v>
      </c>
      <c r="L9" s="91">
        <v>11</v>
      </c>
      <c r="M9" s="91">
        <v>12</v>
      </c>
      <c r="N9" s="91">
        <v>13</v>
      </c>
      <c r="O9" s="91">
        <v>14</v>
      </c>
      <c r="P9" s="91">
        <v>15</v>
      </c>
      <c r="R9" s="93">
        <v>9</v>
      </c>
      <c r="S9" s="91">
        <v>10</v>
      </c>
      <c r="T9" s="91">
        <v>11</v>
      </c>
      <c r="U9" s="91">
        <v>12</v>
      </c>
      <c r="V9" s="91">
        <v>13</v>
      </c>
      <c r="W9" s="91">
        <v>14</v>
      </c>
      <c r="X9" s="91">
        <v>15</v>
      </c>
      <c r="Z9" s="93">
        <v>13</v>
      </c>
      <c r="AA9" s="91">
        <v>14</v>
      </c>
      <c r="AB9" s="91">
        <v>15</v>
      </c>
      <c r="AC9" s="91">
        <v>16</v>
      </c>
      <c r="AD9" s="91">
        <v>17</v>
      </c>
      <c r="AE9" s="91">
        <v>18</v>
      </c>
      <c r="AF9" s="91">
        <v>19</v>
      </c>
      <c r="AH9" s="93">
        <v>11</v>
      </c>
      <c r="AI9" s="91">
        <v>12</v>
      </c>
      <c r="AJ9" s="91">
        <v>13</v>
      </c>
      <c r="AK9" s="91">
        <v>14</v>
      </c>
      <c r="AL9" s="91">
        <v>15</v>
      </c>
      <c r="AM9" s="91">
        <v>16</v>
      </c>
      <c r="AN9" s="91">
        <v>17</v>
      </c>
      <c r="AP9" s="93">
        <v>15</v>
      </c>
      <c r="AQ9" s="91">
        <v>16</v>
      </c>
      <c r="AR9" s="91">
        <v>17</v>
      </c>
      <c r="AS9" s="91">
        <v>18</v>
      </c>
      <c r="AT9" s="91">
        <v>19</v>
      </c>
      <c r="AU9" s="91">
        <v>20</v>
      </c>
      <c r="AV9" s="91">
        <v>21</v>
      </c>
    </row>
    <row r="10" spans="2:49" x14ac:dyDescent="0.25">
      <c r="B10" s="93">
        <v>19</v>
      </c>
      <c r="C10" s="91">
        <v>20</v>
      </c>
      <c r="D10" s="91">
        <v>21</v>
      </c>
      <c r="E10" s="91">
        <v>22</v>
      </c>
      <c r="F10" s="91">
        <v>23</v>
      </c>
      <c r="G10" s="91">
        <v>24</v>
      </c>
      <c r="H10" s="91">
        <v>25</v>
      </c>
      <c r="J10" s="93">
        <v>16</v>
      </c>
      <c r="K10" s="91">
        <v>17</v>
      </c>
      <c r="L10" s="91">
        <v>18</v>
      </c>
      <c r="M10" s="91">
        <v>19</v>
      </c>
      <c r="N10" s="91">
        <v>20</v>
      </c>
      <c r="O10" s="91">
        <v>21</v>
      </c>
      <c r="P10" s="91">
        <v>22</v>
      </c>
      <c r="R10" s="93">
        <v>16</v>
      </c>
      <c r="S10" s="91">
        <v>17</v>
      </c>
      <c r="T10" s="91">
        <v>18</v>
      </c>
      <c r="U10" s="91">
        <v>19</v>
      </c>
      <c r="V10" s="91">
        <v>20</v>
      </c>
      <c r="W10" s="91">
        <v>21</v>
      </c>
      <c r="X10" s="91">
        <v>22</v>
      </c>
      <c r="Z10" s="93">
        <v>20</v>
      </c>
      <c r="AA10" s="91">
        <v>21</v>
      </c>
      <c r="AB10" s="91">
        <v>22</v>
      </c>
      <c r="AC10" s="91">
        <v>23</v>
      </c>
      <c r="AD10" s="91">
        <v>24</v>
      </c>
      <c r="AE10" s="91">
        <v>25</v>
      </c>
      <c r="AF10" s="91">
        <v>26</v>
      </c>
      <c r="AH10" s="93">
        <v>18</v>
      </c>
      <c r="AI10" s="91">
        <v>19</v>
      </c>
      <c r="AJ10" s="91">
        <v>20</v>
      </c>
      <c r="AK10" s="91">
        <v>21</v>
      </c>
      <c r="AL10" s="91">
        <v>22</v>
      </c>
      <c r="AM10" s="91">
        <v>23</v>
      </c>
      <c r="AN10" s="91">
        <v>24</v>
      </c>
      <c r="AP10" s="93">
        <v>22</v>
      </c>
      <c r="AQ10" s="91">
        <v>23</v>
      </c>
      <c r="AR10" s="91">
        <v>24</v>
      </c>
      <c r="AS10" s="91">
        <v>25</v>
      </c>
      <c r="AT10" s="91">
        <v>26</v>
      </c>
      <c r="AU10" s="91">
        <v>27</v>
      </c>
      <c r="AV10" s="91">
        <v>28</v>
      </c>
    </row>
    <row r="11" spans="2:49" x14ac:dyDescent="0.25">
      <c r="B11" s="93">
        <v>26</v>
      </c>
      <c r="C11" s="91">
        <v>27</v>
      </c>
      <c r="D11" s="91">
        <v>28</v>
      </c>
      <c r="E11" s="91">
        <v>29</v>
      </c>
      <c r="F11" s="91">
        <v>30</v>
      </c>
      <c r="G11" s="91">
        <v>31</v>
      </c>
      <c r="H11" s="91"/>
      <c r="J11" s="93">
        <v>23</v>
      </c>
      <c r="K11" s="91">
        <v>24</v>
      </c>
      <c r="L11" s="91">
        <v>25</v>
      </c>
      <c r="M11" s="92">
        <v>26</v>
      </c>
      <c r="N11" s="92">
        <v>27</v>
      </c>
      <c r="O11" s="92">
        <v>28</v>
      </c>
      <c r="P11" s="94"/>
      <c r="R11" s="93">
        <v>23</v>
      </c>
      <c r="S11" s="91">
        <v>24</v>
      </c>
      <c r="T11" s="91">
        <v>25</v>
      </c>
      <c r="U11" s="90">
        <v>26</v>
      </c>
      <c r="V11" s="95">
        <v>27</v>
      </c>
      <c r="W11" s="90">
        <v>28</v>
      </c>
      <c r="X11" s="90">
        <v>29</v>
      </c>
      <c r="Z11" s="93">
        <v>27</v>
      </c>
      <c r="AA11" s="91">
        <v>28</v>
      </c>
      <c r="AB11" s="91">
        <v>29</v>
      </c>
      <c r="AC11" s="91">
        <v>30</v>
      </c>
      <c r="AD11" s="91"/>
      <c r="AE11" s="90"/>
      <c r="AF11" s="90"/>
      <c r="AH11" s="93">
        <v>25</v>
      </c>
      <c r="AI11" s="91">
        <v>26</v>
      </c>
      <c r="AJ11" s="91">
        <v>27</v>
      </c>
      <c r="AK11" s="91">
        <v>28</v>
      </c>
      <c r="AL11" s="91">
        <v>29</v>
      </c>
      <c r="AM11" s="91">
        <v>30</v>
      </c>
      <c r="AN11" s="91">
        <v>31</v>
      </c>
      <c r="AP11" s="93">
        <v>29</v>
      </c>
      <c r="AQ11" s="91">
        <v>30</v>
      </c>
      <c r="AR11" s="91"/>
      <c r="AS11" s="90"/>
      <c r="AT11" s="90"/>
      <c r="AU11" s="90"/>
      <c r="AV11" s="90"/>
    </row>
    <row r="12" spans="2:49" x14ac:dyDescent="0.25">
      <c r="B12" s="93"/>
      <c r="C12" s="90"/>
      <c r="D12" s="90"/>
      <c r="E12" s="90"/>
      <c r="F12" s="90"/>
      <c r="G12" s="90"/>
      <c r="H12" s="90"/>
      <c r="J12" s="89"/>
      <c r="K12" s="91"/>
      <c r="L12" s="90"/>
      <c r="M12" s="90"/>
      <c r="N12" s="90"/>
      <c r="O12" s="90"/>
      <c r="P12" s="90"/>
      <c r="R12" s="89">
        <v>30</v>
      </c>
      <c r="S12" s="91">
        <v>31</v>
      </c>
      <c r="T12" s="90"/>
      <c r="U12" s="90"/>
      <c r="V12" s="90"/>
      <c r="W12" s="90"/>
      <c r="X12" s="90"/>
      <c r="Z12" s="89"/>
      <c r="AA12" s="91"/>
      <c r="AB12" s="90"/>
      <c r="AC12" s="90"/>
      <c r="AD12" s="90"/>
      <c r="AE12" s="90"/>
      <c r="AF12" s="90"/>
      <c r="AH12" s="93"/>
      <c r="AI12" s="91"/>
      <c r="AJ12" s="90"/>
      <c r="AK12" s="90"/>
      <c r="AL12" s="90"/>
      <c r="AM12" s="90"/>
      <c r="AN12" s="90"/>
      <c r="AP12" s="89"/>
      <c r="AQ12" s="91"/>
      <c r="AR12" s="90"/>
      <c r="AS12" s="90"/>
      <c r="AT12" s="90"/>
      <c r="AU12" s="90"/>
      <c r="AV12" s="90"/>
    </row>
    <row r="13" spans="2:49" ht="6" customHeight="1" x14ac:dyDescent="0.25"/>
    <row r="14" spans="2:49" ht="21" x14ac:dyDescent="0.25">
      <c r="B14" s="77">
        <v>7</v>
      </c>
      <c r="C14" s="149" t="s">
        <v>12</v>
      </c>
      <c r="D14" s="149"/>
      <c r="E14" s="149"/>
      <c r="F14" s="149"/>
      <c r="G14" s="149"/>
      <c r="H14" s="149"/>
      <c r="J14" s="77">
        <v>8</v>
      </c>
      <c r="K14" s="149" t="s">
        <v>13</v>
      </c>
      <c r="L14" s="149"/>
      <c r="M14" s="149"/>
      <c r="N14" s="149"/>
      <c r="O14" s="149"/>
      <c r="P14" s="149"/>
      <c r="R14" s="77">
        <v>9</v>
      </c>
      <c r="S14" s="149" t="s">
        <v>14</v>
      </c>
      <c r="T14" s="149"/>
      <c r="U14" s="149"/>
      <c r="V14" s="149"/>
      <c r="W14" s="149"/>
      <c r="X14" s="149"/>
      <c r="Z14" s="77">
        <v>10</v>
      </c>
      <c r="AA14" s="149" t="s">
        <v>15</v>
      </c>
      <c r="AB14" s="149"/>
      <c r="AC14" s="149"/>
      <c r="AD14" s="149"/>
      <c r="AE14" s="149"/>
      <c r="AF14" s="149"/>
      <c r="AH14" s="77">
        <v>11</v>
      </c>
      <c r="AI14" s="149" t="s">
        <v>16</v>
      </c>
      <c r="AJ14" s="149"/>
      <c r="AK14" s="149"/>
      <c r="AL14" s="149"/>
      <c r="AM14" s="149"/>
      <c r="AN14" s="149"/>
      <c r="AP14" s="77">
        <v>12</v>
      </c>
      <c r="AQ14" s="149" t="s">
        <v>17</v>
      </c>
      <c r="AR14" s="149"/>
      <c r="AS14" s="149"/>
      <c r="AT14" s="149"/>
      <c r="AU14" s="149"/>
      <c r="AV14" s="149"/>
    </row>
    <row r="15" spans="2:49" ht="4.5" customHeight="1" x14ac:dyDescent="0.25"/>
    <row r="16" spans="2:49" x14ac:dyDescent="0.25">
      <c r="B16" s="78" t="s">
        <v>0</v>
      </c>
      <c r="C16" s="78" t="s">
        <v>1</v>
      </c>
      <c r="D16" s="78" t="s">
        <v>2</v>
      </c>
      <c r="E16" s="78" t="s">
        <v>2</v>
      </c>
      <c r="F16" s="78" t="s">
        <v>3</v>
      </c>
      <c r="G16" s="78" t="s">
        <v>4</v>
      </c>
      <c r="H16" s="78" t="s">
        <v>5</v>
      </c>
      <c r="J16" s="78" t="s">
        <v>0</v>
      </c>
      <c r="K16" s="78" t="s">
        <v>1</v>
      </c>
      <c r="L16" s="78" t="s">
        <v>2</v>
      </c>
      <c r="M16" s="78" t="s">
        <v>2</v>
      </c>
      <c r="N16" s="78" t="s">
        <v>3</v>
      </c>
      <c r="O16" s="78" t="s">
        <v>4</v>
      </c>
      <c r="P16" s="78" t="s">
        <v>5</v>
      </c>
      <c r="R16" s="78" t="s">
        <v>0</v>
      </c>
      <c r="S16" s="78" t="s">
        <v>1</v>
      </c>
      <c r="T16" s="78" t="s">
        <v>2</v>
      </c>
      <c r="U16" s="78" t="s">
        <v>2</v>
      </c>
      <c r="V16" s="78" t="s">
        <v>3</v>
      </c>
      <c r="W16" s="78" t="s">
        <v>4</v>
      </c>
      <c r="X16" s="78" t="s">
        <v>5</v>
      </c>
      <c r="Z16" s="78" t="s">
        <v>0</v>
      </c>
      <c r="AA16" s="78" t="s">
        <v>1</v>
      </c>
      <c r="AB16" s="78" t="s">
        <v>2</v>
      </c>
      <c r="AC16" s="78" t="s">
        <v>2</v>
      </c>
      <c r="AD16" s="78" t="s">
        <v>3</v>
      </c>
      <c r="AE16" s="78" t="s">
        <v>4</v>
      </c>
      <c r="AF16" s="78" t="s">
        <v>5</v>
      </c>
      <c r="AH16" s="78" t="s">
        <v>0</v>
      </c>
      <c r="AI16" s="78" t="s">
        <v>1</v>
      </c>
      <c r="AJ16" s="78" t="s">
        <v>2</v>
      </c>
      <c r="AK16" s="78" t="s">
        <v>2</v>
      </c>
      <c r="AL16" s="78" t="s">
        <v>3</v>
      </c>
      <c r="AM16" s="78" t="s">
        <v>4</v>
      </c>
      <c r="AN16" s="78" t="s">
        <v>5</v>
      </c>
      <c r="AP16" s="78" t="s">
        <v>0</v>
      </c>
      <c r="AQ16" s="78" t="s">
        <v>1</v>
      </c>
      <c r="AR16" s="78" t="s">
        <v>2</v>
      </c>
      <c r="AS16" s="78" t="s">
        <v>2</v>
      </c>
      <c r="AT16" s="78" t="s">
        <v>3</v>
      </c>
      <c r="AU16" s="78" t="s">
        <v>4</v>
      </c>
      <c r="AV16" s="78" t="s">
        <v>5</v>
      </c>
    </row>
    <row r="17" spans="2:48" x14ac:dyDescent="0.25">
      <c r="B17" s="89"/>
      <c r="C17" s="91"/>
      <c r="D17" s="90">
        <v>1</v>
      </c>
      <c r="E17" s="92">
        <v>2</v>
      </c>
      <c r="F17" s="91">
        <v>3</v>
      </c>
      <c r="G17" s="91">
        <v>4</v>
      </c>
      <c r="H17" s="91">
        <v>5</v>
      </c>
      <c r="J17" s="89"/>
      <c r="K17" s="91"/>
      <c r="L17" s="90"/>
      <c r="M17" s="90"/>
      <c r="N17" s="90"/>
      <c r="O17" s="90">
        <v>1</v>
      </c>
      <c r="P17" s="91">
        <v>2</v>
      </c>
      <c r="R17" s="89"/>
      <c r="S17" s="91">
        <v>1</v>
      </c>
      <c r="T17" s="92">
        <v>2</v>
      </c>
      <c r="U17" s="91">
        <v>3</v>
      </c>
      <c r="V17" s="91">
        <v>4</v>
      </c>
      <c r="W17" s="91">
        <v>5</v>
      </c>
      <c r="X17" s="91">
        <v>6</v>
      </c>
      <c r="Z17" s="93"/>
      <c r="AA17" s="91"/>
      <c r="AB17" s="91"/>
      <c r="AC17" s="91">
        <v>1</v>
      </c>
      <c r="AD17" s="91">
        <v>2</v>
      </c>
      <c r="AE17" s="91">
        <v>3</v>
      </c>
      <c r="AF17" s="91">
        <v>4</v>
      </c>
      <c r="AH17" s="22"/>
      <c r="AI17" s="91"/>
      <c r="AJ17" s="91"/>
      <c r="AK17" s="91"/>
      <c r="AL17" s="91"/>
      <c r="AM17" s="91"/>
      <c r="AN17" s="91">
        <v>1</v>
      </c>
      <c r="AP17" s="96"/>
      <c r="AQ17" s="92">
        <v>1</v>
      </c>
      <c r="AR17" s="92">
        <v>2</v>
      </c>
      <c r="AS17" s="90">
        <v>3</v>
      </c>
      <c r="AT17" s="91">
        <v>4</v>
      </c>
      <c r="AU17" s="91">
        <v>5</v>
      </c>
      <c r="AV17" s="91">
        <v>6</v>
      </c>
    </row>
    <row r="18" spans="2:48" x14ac:dyDescent="0.25">
      <c r="B18" s="93">
        <v>6</v>
      </c>
      <c r="C18" s="91">
        <v>7</v>
      </c>
      <c r="D18" s="91">
        <v>8</v>
      </c>
      <c r="E18" s="91">
        <v>9</v>
      </c>
      <c r="F18" s="91">
        <v>10</v>
      </c>
      <c r="G18" s="91">
        <v>11</v>
      </c>
      <c r="H18" s="91">
        <v>12</v>
      </c>
      <c r="J18" s="93">
        <v>3</v>
      </c>
      <c r="K18" s="91">
        <v>4</v>
      </c>
      <c r="L18" s="91">
        <v>5</v>
      </c>
      <c r="M18" s="91">
        <v>6</v>
      </c>
      <c r="N18" s="91">
        <v>7</v>
      </c>
      <c r="O18" s="91">
        <v>8</v>
      </c>
      <c r="P18" s="91">
        <v>9</v>
      </c>
      <c r="R18" s="93">
        <v>7</v>
      </c>
      <c r="S18" s="91">
        <v>8</v>
      </c>
      <c r="T18" s="91">
        <v>9</v>
      </c>
      <c r="U18" s="91">
        <v>10</v>
      </c>
      <c r="V18" s="91">
        <v>11</v>
      </c>
      <c r="W18" s="91">
        <v>12</v>
      </c>
      <c r="X18" s="91">
        <v>13</v>
      </c>
      <c r="Z18" s="93">
        <v>5</v>
      </c>
      <c r="AA18" s="91">
        <v>6</v>
      </c>
      <c r="AB18" s="91">
        <v>7</v>
      </c>
      <c r="AC18" s="91">
        <v>8</v>
      </c>
      <c r="AD18" s="91">
        <v>9</v>
      </c>
      <c r="AE18" s="91">
        <v>10</v>
      </c>
      <c r="AF18" s="91">
        <v>11</v>
      </c>
      <c r="AH18" s="93">
        <v>2</v>
      </c>
      <c r="AI18" s="91">
        <v>3</v>
      </c>
      <c r="AJ18" s="91">
        <v>4</v>
      </c>
      <c r="AK18" s="91">
        <v>5</v>
      </c>
      <c r="AL18" s="91">
        <v>6</v>
      </c>
      <c r="AM18" s="91">
        <v>7</v>
      </c>
      <c r="AN18" s="91">
        <v>8</v>
      </c>
      <c r="AP18" s="93">
        <v>7</v>
      </c>
      <c r="AQ18" s="91">
        <v>8</v>
      </c>
      <c r="AR18" s="91">
        <v>9</v>
      </c>
      <c r="AS18" s="91">
        <v>10</v>
      </c>
      <c r="AT18" s="91">
        <v>11</v>
      </c>
      <c r="AU18" s="91">
        <v>12</v>
      </c>
      <c r="AV18" s="91">
        <v>13</v>
      </c>
    </row>
    <row r="19" spans="2:48" x14ac:dyDescent="0.25">
      <c r="B19" s="93">
        <v>13</v>
      </c>
      <c r="C19" s="91">
        <v>14</v>
      </c>
      <c r="D19" s="91">
        <v>15</v>
      </c>
      <c r="E19" s="91">
        <v>16</v>
      </c>
      <c r="F19" s="91">
        <v>17</v>
      </c>
      <c r="G19" s="91">
        <v>18</v>
      </c>
      <c r="H19" s="91">
        <v>19</v>
      </c>
      <c r="J19" s="93">
        <v>10</v>
      </c>
      <c r="K19" s="91">
        <v>11</v>
      </c>
      <c r="L19" s="91">
        <v>12</v>
      </c>
      <c r="M19" s="91">
        <v>13</v>
      </c>
      <c r="N19" s="91">
        <v>14</v>
      </c>
      <c r="O19" s="91">
        <v>15</v>
      </c>
      <c r="P19" s="91">
        <v>16</v>
      </c>
      <c r="R19" s="93">
        <v>14</v>
      </c>
      <c r="S19" s="91">
        <v>15</v>
      </c>
      <c r="T19" s="91">
        <v>16</v>
      </c>
      <c r="U19" s="91">
        <v>17</v>
      </c>
      <c r="V19" s="91">
        <v>18</v>
      </c>
      <c r="W19" s="91">
        <v>19</v>
      </c>
      <c r="X19" s="91">
        <v>20</v>
      </c>
      <c r="Z19" s="93">
        <v>12</v>
      </c>
      <c r="AA19" s="91">
        <v>13</v>
      </c>
      <c r="AB19" s="91">
        <v>14</v>
      </c>
      <c r="AC19" s="91">
        <v>15</v>
      </c>
      <c r="AD19" s="91">
        <v>16</v>
      </c>
      <c r="AE19" s="91">
        <v>17</v>
      </c>
      <c r="AF19" s="91">
        <v>18</v>
      </c>
      <c r="AH19" s="93">
        <v>9</v>
      </c>
      <c r="AI19" s="91">
        <v>10</v>
      </c>
      <c r="AJ19" s="91">
        <v>11</v>
      </c>
      <c r="AK19" s="91">
        <v>12</v>
      </c>
      <c r="AL19" s="91">
        <v>13</v>
      </c>
      <c r="AM19" s="91">
        <v>14</v>
      </c>
      <c r="AN19" s="91">
        <v>15</v>
      </c>
      <c r="AP19" s="93">
        <v>14</v>
      </c>
      <c r="AQ19" s="91">
        <v>15</v>
      </c>
      <c r="AR19" s="91">
        <v>16</v>
      </c>
      <c r="AS19" s="91">
        <v>17</v>
      </c>
      <c r="AT19" s="91">
        <v>18</v>
      </c>
      <c r="AU19" s="91">
        <v>19</v>
      </c>
      <c r="AV19" s="91">
        <v>20</v>
      </c>
    </row>
    <row r="20" spans="2:48" x14ac:dyDescent="0.25">
      <c r="B20" s="93">
        <v>20</v>
      </c>
      <c r="C20" s="91">
        <v>21</v>
      </c>
      <c r="D20" s="91">
        <v>22</v>
      </c>
      <c r="E20" s="91">
        <v>23</v>
      </c>
      <c r="F20" s="91">
        <v>24</v>
      </c>
      <c r="G20" s="91">
        <v>25</v>
      </c>
      <c r="H20" s="91">
        <v>26</v>
      </c>
      <c r="J20" s="93">
        <v>17</v>
      </c>
      <c r="K20" s="91">
        <v>18</v>
      </c>
      <c r="L20" s="91">
        <v>19</v>
      </c>
      <c r="M20" s="91">
        <v>20</v>
      </c>
      <c r="N20" s="91">
        <v>21</v>
      </c>
      <c r="O20" s="91">
        <v>22</v>
      </c>
      <c r="P20" s="91">
        <v>23</v>
      </c>
      <c r="R20" s="93">
        <v>21</v>
      </c>
      <c r="S20" s="91">
        <v>22</v>
      </c>
      <c r="T20" s="91">
        <v>23</v>
      </c>
      <c r="U20" s="91">
        <v>24</v>
      </c>
      <c r="V20" s="91">
        <v>25</v>
      </c>
      <c r="W20" s="91">
        <v>26</v>
      </c>
      <c r="X20" s="91">
        <v>27</v>
      </c>
      <c r="Z20" s="93">
        <v>19</v>
      </c>
      <c r="AA20" s="91">
        <v>20</v>
      </c>
      <c r="AB20" s="91">
        <v>21</v>
      </c>
      <c r="AC20" s="91">
        <v>22</v>
      </c>
      <c r="AD20" s="91">
        <v>23</v>
      </c>
      <c r="AE20" s="91">
        <v>34</v>
      </c>
      <c r="AF20" s="91">
        <v>25</v>
      </c>
      <c r="AH20" s="93">
        <v>16</v>
      </c>
      <c r="AI20" s="91">
        <v>17</v>
      </c>
      <c r="AJ20" s="91">
        <v>18</v>
      </c>
      <c r="AK20" s="91">
        <v>19</v>
      </c>
      <c r="AL20" s="91">
        <v>20</v>
      </c>
      <c r="AM20" s="91">
        <v>21</v>
      </c>
      <c r="AN20" s="91">
        <v>22</v>
      </c>
      <c r="AP20" s="93">
        <v>21</v>
      </c>
      <c r="AQ20" s="91">
        <v>22</v>
      </c>
      <c r="AR20" s="91">
        <v>23</v>
      </c>
      <c r="AS20" s="91">
        <v>24</v>
      </c>
      <c r="AT20" s="91">
        <v>25</v>
      </c>
      <c r="AU20" s="91">
        <v>26</v>
      </c>
      <c r="AV20" s="91">
        <v>27</v>
      </c>
    </row>
    <row r="21" spans="2:48" x14ac:dyDescent="0.25">
      <c r="B21" s="93">
        <v>27</v>
      </c>
      <c r="C21" s="91">
        <v>28</v>
      </c>
      <c r="D21" s="91">
        <v>29</v>
      </c>
      <c r="E21" s="91">
        <v>30</v>
      </c>
      <c r="F21" s="91">
        <v>31</v>
      </c>
      <c r="G21" s="91"/>
      <c r="H21" s="90"/>
      <c r="J21" s="93">
        <v>24</v>
      </c>
      <c r="K21" s="91">
        <v>25</v>
      </c>
      <c r="L21" s="91">
        <v>26</v>
      </c>
      <c r="M21" s="91">
        <v>27</v>
      </c>
      <c r="N21" s="91">
        <v>28</v>
      </c>
      <c r="O21" s="92">
        <v>29</v>
      </c>
      <c r="P21" s="92">
        <v>30</v>
      </c>
      <c r="R21" s="93">
        <v>28</v>
      </c>
      <c r="S21" s="91">
        <v>29</v>
      </c>
      <c r="T21" s="91">
        <v>30</v>
      </c>
      <c r="U21" s="91"/>
      <c r="V21" s="90"/>
      <c r="W21" s="90"/>
      <c r="X21" s="90"/>
      <c r="Z21" s="93">
        <v>26</v>
      </c>
      <c r="AA21" s="91">
        <v>27</v>
      </c>
      <c r="AB21" s="91">
        <v>28</v>
      </c>
      <c r="AC21" s="91">
        <v>29</v>
      </c>
      <c r="AD21" s="91">
        <v>30</v>
      </c>
      <c r="AE21" s="91">
        <v>31</v>
      </c>
      <c r="AF21" s="91"/>
      <c r="AH21" s="93">
        <v>23</v>
      </c>
      <c r="AI21" s="91">
        <v>24</v>
      </c>
      <c r="AJ21" s="90">
        <v>25</v>
      </c>
      <c r="AK21" s="90">
        <v>26</v>
      </c>
      <c r="AL21" s="90">
        <v>27</v>
      </c>
      <c r="AM21" s="90">
        <v>28</v>
      </c>
      <c r="AN21" s="90">
        <v>29</v>
      </c>
      <c r="AP21" s="93">
        <v>28</v>
      </c>
      <c r="AQ21" s="91">
        <v>29</v>
      </c>
      <c r="AR21" s="91">
        <v>30</v>
      </c>
      <c r="AS21" s="91">
        <v>31</v>
      </c>
      <c r="AT21" s="91"/>
      <c r="AU21" s="91"/>
      <c r="AV21" s="90"/>
    </row>
    <row r="22" spans="2:48" x14ac:dyDescent="0.25">
      <c r="B22" s="89"/>
      <c r="C22" s="91"/>
      <c r="D22" s="90"/>
      <c r="E22" s="90"/>
      <c r="F22" s="90"/>
      <c r="G22" s="90"/>
      <c r="H22" s="90"/>
      <c r="J22" s="96">
        <v>31</v>
      </c>
      <c r="K22" s="94"/>
      <c r="L22" s="90"/>
      <c r="M22" s="90"/>
      <c r="N22" s="90"/>
      <c r="O22" s="90"/>
      <c r="P22" s="90"/>
      <c r="R22" s="89"/>
      <c r="S22" s="91"/>
      <c r="T22" s="90"/>
      <c r="U22" s="90"/>
      <c r="V22" s="90"/>
      <c r="W22" s="90"/>
      <c r="X22" s="90"/>
      <c r="Z22" s="93"/>
      <c r="AA22" s="91"/>
      <c r="AB22" s="91"/>
      <c r="AC22" s="91"/>
      <c r="AD22" s="91"/>
      <c r="AE22" s="91"/>
      <c r="AF22" s="91"/>
      <c r="AH22" s="89">
        <v>30</v>
      </c>
      <c r="AI22" s="91"/>
      <c r="AJ22" s="90"/>
      <c r="AK22" s="90"/>
      <c r="AL22" s="90"/>
      <c r="AM22" s="90"/>
      <c r="AN22" s="90"/>
      <c r="AP22" s="89"/>
      <c r="AQ22" s="91"/>
      <c r="AR22" s="90"/>
      <c r="AS22" s="90"/>
      <c r="AT22" s="90"/>
      <c r="AU22" s="90"/>
      <c r="AV22" s="90"/>
    </row>
    <row r="23" spans="2:48" ht="6" customHeight="1" x14ac:dyDescent="0.25"/>
  </sheetData>
  <mergeCells count="13">
    <mergeCell ref="AM1:AW1"/>
    <mergeCell ref="AQ14:AV14"/>
    <mergeCell ref="C4:H4"/>
    <mergeCell ref="K4:P4"/>
    <mergeCell ref="S4:X4"/>
    <mergeCell ref="AA4:AF4"/>
    <mergeCell ref="AI4:AN4"/>
    <mergeCell ref="AQ4:AV4"/>
    <mergeCell ref="C14:H14"/>
    <mergeCell ref="K14:P14"/>
    <mergeCell ref="S14:X14"/>
    <mergeCell ref="AA14:AF14"/>
    <mergeCell ref="AI14:AN14"/>
  </mergeCells>
  <conditionalFormatting sqref="B7:H12">
    <cfRule type="expression" dxfId="12" priority="12">
      <formula>IF(B7&lt;&gt;"",VLOOKUP(DATE(2025,1,B7),feriados,2)&lt;&gt;0)</formula>
    </cfRule>
  </conditionalFormatting>
  <conditionalFormatting sqref="B17:H22">
    <cfRule type="expression" dxfId="11" priority="6">
      <formula>IF(B17&lt;&gt;"",VLOOKUP(DATE(2025,7,B17),feriados,2)&lt;&gt;0)</formula>
    </cfRule>
  </conditionalFormatting>
  <conditionalFormatting sqref="J7:P12">
    <cfRule type="expression" dxfId="10" priority="11">
      <formula>IF(J7&lt;&gt;"",VLOOKUP(DATE(2025,2,J7),feriados,2)&lt;&gt;0)</formula>
    </cfRule>
  </conditionalFormatting>
  <conditionalFormatting sqref="J17:P22">
    <cfRule type="expression" dxfId="9" priority="5">
      <formula>IF(J17&lt;&gt;"",VLOOKUP(DATE(2025,8,J17),feriados,2)&lt;&gt;0)</formula>
    </cfRule>
  </conditionalFormatting>
  <conditionalFormatting sqref="R7:X12">
    <cfRule type="expression" dxfId="8" priority="10">
      <formula>IF(R7&lt;&gt;"",VLOOKUP(DATE(2025,3,R7),feriados,2)&lt;&gt;0)</formula>
    </cfRule>
  </conditionalFormatting>
  <conditionalFormatting sqref="R17:X22">
    <cfRule type="expression" dxfId="7" priority="4">
      <formula>IF(R17&lt;&gt;"",VLOOKUP(DATE(2025,9,R17),feriados,2)&lt;&gt;0)</formula>
    </cfRule>
  </conditionalFormatting>
  <conditionalFormatting sqref="Z7:AF12">
    <cfRule type="expression" dxfId="6" priority="9">
      <formula>IF(Z7&lt;&gt;"",VLOOKUP(DATE(2025,4,Z7),feriados,2)&lt;&gt;0)</formula>
    </cfRule>
  </conditionalFormatting>
  <conditionalFormatting sqref="Z17:AF22">
    <cfRule type="expression" dxfId="5" priority="3">
      <formula>IF(Z17&lt;&gt;"",VLOOKUP(DATE(2025,10,Z17),feriados,2)&lt;&gt;0)</formula>
    </cfRule>
  </conditionalFormatting>
  <conditionalFormatting sqref="AH7:AN12">
    <cfRule type="expression" dxfId="4" priority="8">
      <formula>IF(AH7&lt;&gt;"",VLOOKUP(DATE(2025,5,AH7),feriados,2)&lt;&gt;0)</formula>
    </cfRule>
  </conditionalFormatting>
  <conditionalFormatting sqref="AH17:AN22">
    <cfRule type="expression" dxfId="3" priority="2">
      <formula>IF(AH17&lt;&gt;"",VLOOKUP(DATE(2025,11,AH17),feriados,2)&lt;&gt;0)</formula>
    </cfRule>
  </conditionalFormatting>
  <conditionalFormatting sqref="AP7:AV12">
    <cfRule type="expression" dxfId="2" priority="7">
      <formula>IF(AP7&lt;&gt;"",VLOOKUP(DATE(2025,6,AP7),feriados,2)&lt;&gt;0)</formula>
    </cfRule>
  </conditionalFormatting>
  <conditionalFormatting sqref="AP17:AV22">
    <cfRule type="expression" dxfId="1" priority="1">
      <formula>IF(AP17&lt;&gt;"",VLOOKUP(DATE(2025,12,AP17),feriados,2)&lt;&gt;0)</formula>
    </cfRule>
  </conditionalFormatting>
  <hyperlinks>
    <hyperlink ref="AM1" r:id="rId1" display="Haz una consulta o comentario" xr:uid="{00000000-0004-0000-0300-000000000000}"/>
    <hyperlink ref="AM1:AW1" r:id="rId2" display="¿Tienes una consulta o comentario?" xr:uid="{00000000-0004-0000-0300-000001000000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6"/>
  <dimension ref="B1:AN17"/>
  <sheetViews>
    <sheetView showGridLines="0" showRowColHeaders="0" workbookViewId="0">
      <selection activeCell="D5" sqref="D5"/>
    </sheetView>
  </sheetViews>
  <sheetFormatPr baseColWidth="10" defaultRowHeight="15" x14ac:dyDescent="0.25"/>
  <cols>
    <col min="1" max="2" width="3.5703125" customWidth="1"/>
    <col min="3" max="3" width="12.7109375" bestFit="1" customWidth="1"/>
    <col min="4" max="40" width="3.5703125" customWidth="1"/>
  </cols>
  <sheetData>
    <row r="1" spans="2:40" s="5" customFormat="1" ht="52.5" customHeight="1" x14ac:dyDescent="0.5">
      <c r="B1" s="65" t="s">
        <v>616</v>
      </c>
      <c r="E1" s="4"/>
      <c r="F1" s="4"/>
      <c r="G1" s="4"/>
      <c r="H1" s="4"/>
      <c r="I1" s="4"/>
      <c r="J1" s="4"/>
      <c r="AF1" s="150" t="s">
        <v>41</v>
      </c>
      <c r="AG1" s="150"/>
      <c r="AH1" s="150"/>
      <c r="AI1" s="150"/>
      <c r="AJ1" s="150"/>
      <c r="AK1" s="150"/>
      <c r="AL1" s="150"/>
      <c r="AM1" s="150"/>
      <c r="AN1" s="150"/>
    </row>
    <row r="2" spans="2:40" ht="9.9499999999999993" customHeight="1" x14ac:dyDescent="0.25">
      <c r="D2" s="4"/>
      <c r="E2" s="4"/>
      <c r="F2" s="4"/>
      <c r="G2" s="4"/>
      <c r="H2" s="4"/>
      <c r="I2" s="4"/>
      <c r="J2" s="4"/>
    </row>
    <row r="3" spans="2:40" ht="6" customHeight="1" x14ac:dyDescent="0.25"/>
    <row r="4" spans="2:40" x14ac:dyDescent="0.25">
      <c r="D4" s="78" t="s">
        <v>0</v>
      </c>
      <c r="E4" s="78" t="s">
        <v>1</v>
      </c>
      <c r="F4" s="78" t="s">
        <v>2</v>
      </c>
      <c r="G4" s="78" t="s">
        <v>2</v>
      </c>
      <c r="H4" s="78" t="s">
        <v>3</v>
      </c>
      <c r="I4" s="78" t="s">
        <v>4</v>
      </c>
      <c r="J4" s="78" t="s">
        <v>5</v>
      </c>
      <c r="K4" s="78" t="s">
        <v>0</v>
      </c>
      <c r="L4" s="78" t="s">
        <v>1</v>
      </c>
      <c r="M4" s="78" t="s">
        <v>2</v>
      </c>
      <c r="N4" s="78" t="s">
        <v>2</v>
      </c>
      <c r="O4" s="78" t="s">
        <v>3</v>
      </c>
      <c r="P4" s="78" t="s">
        <v>4</v>
      </c>
      <c r="Q4" s="78" t="s">
        <v>5</v>
      </c>
      <c r="R4" s="78" t="s">
        <v>0</v>
      </c>
      <c r="S4" s="78" t="s">
        <v>1</v>
      </c>
      <c r="T4" s="78" t="s">
        <v>2</v>
      </c>
      <c r="U4" s="78" t="s">
        <v>2</v>
      </c>
      <c r="V4" s="78" t="s">
        <v>3</v>
      </c>
      <c r="W4" s="78" t="s">
        <v>4</v>
      </c>
      <c r="X4" s="78" t="s">
        <v>5</v>
      </c>
      <c r="Y4" s="78" t="s">
        <v>0</v>
      </c>
      <c r="Z4" s="78" t="s">
        <v>1</v>
      </c>
      <c r="AA4" s="78" t="s">
        <v>2</v>
      </c>
      <c r="AB4" s="78" t="s">
        <v>2</v>
      </c>
      <c r="AC4" s="78" t="s">
        <v>3</v>
      </c>
      <c r="AD4" s="78" t="s">
        <v>4</v>
      </c>
      <c r="AE4" s="78" t="s">
        <v>5</v>
      </c>
      <c r="AF4" s="78" t="s">
        <v>0</v>
      </c>
      <c r="AG4" s="78" t="s">
        <v>1</v>
      </c>
      <c r="AH4" s="78" t="s">
        <v>2</v>
      </c>
      <c r="AI4" s="78" t="s">
        <v>2</v>
      </c>
      <c r="AJ4" s="78" t="s">
        <v>3</v>
      </c>
      <c r="AK4" s="78" t="s">
        <v>4</v>
      </c>
      <c r="AL4" s="78" t="s">
        <v>5</v>
      </c>
      <c r="AM4" s="78" t="s">
        <v>0</v>
      </c>
      <c r="AN4" s="78" t="s">
        <v>1</v>
      </c>
    </row>
    <row r="5" spans="2:40" ht="15.75" x14ac:dyDescent="0.25">
      <c r="B5" s="77">
        <v>1</v>
      </c>
      <c r="C5" s="81" t="s">
        <v>6</v>
      </c>
      <c r="D5" s="22"/>
      <c r="E5" s="1"/>
      <c r="F5" s="1"/>
      <c r="G5" s="1">
        <v>1</v>
      </c>
      <c r="H5" s="1">
        <v>2</v>
      </c>
      <c r="I5" s="1">
        <v>3</v>
      </c>
      <c r="J5" s="1">
        <v>4</v>
      </c>
      <c r="K5" s="22">
        <v>5</v>
      </c>
      <c r="L5" s="1">
        <v>6</v>
      </c>
      <c r="M5" s="1">
        <v>7</v>
      </c>
      <c r="N5" s="1">
        <v>8</v>
      </c>
      <c r="O5" s="1">
        <v>9</v>
      </c>
      <c r="P5" s="1">
        <v>10</v>
      </c>
      <c r="Q5" s="1">
        <v>11</v>
      </c>
      <c r="R5" s="22">
        <v>12</v>
      </c>
      <c r="S5" s="1">
        <v>13</v>
      </c>
      <c r="T5" s="1">
        <v>14</v>
      </c>
      <c r="U5" s="1">
        <v>15</v>
      </c>
      <c r="V5" s="1">
        <v>16</v>
      </c>
      <c r="W5" s="1">
        <v>17</v>
      </c>
      <c r="X5" s="1">
        <v>18</v>
      </c>
      <c r="Y5" s="22">
        <v>19</v>
      </c>
      <c r="Z5" s="1">
        <v>20</v>
      </c>
      <c r="AA5" s="1">
        <v>21</v>
      </c>
      <c r="AB5" s="1">
        <v>22</v>
      </c>
      <c r="AC5" s="1">
        <v>23</v>
      </c>
      <c r="AD5" s="1">
        <v>24</v>
      </c>
      <c r="AE5" s="1">
        <v>25</v>
      </c>
      <c r="AF5" s="22">
        <v>26</v>
      </c>
      <c r="AG5" s="1">
        <v>27</v>
      </c>
      <c r="AH5" s="1">
        <v>28</v>
      </c>
      <c r="AI5" s="1">
        <v>29</v>
      </c>
      <c r="AJ5" s="1">
        <v>30</v>
      </c>
      <c r="AK5" s="1">
        <v>31</v>
      </c>
      <c r="AL5" s="1"/>
      <c r="AM5" s="22"/>
      <c r="AN5" s="1"/>
    </row>
    <row r="6" spans="2:40" ht="15.75" x14ac:dyDescent="0.25">
      <c r="B6" s="77">
        <v>2</v>
      </c>
      <c r="C6" s="81" t="s">
        <v>7</v>
      </c>
      <c r="D6" s="22"/>
      <c r="E6" s="1"/>
      <c r="F6" s="1"/>
      <c r="G6" s="1"/>
      <c r="H6" s="1"/>
      <c r="I6" s="1"/>
      <c r="J6" s="1">
        <v>1</v>
      </c>
      <c r="K6" s="22">
        <v>2</v>
      </c>
      <c r="L6" s="1">
        <v>3</v>
      </c>
      <c r="M6" s="1">
        <v>4</v>
      </c>
      <c r="N6" s="1">
        <v>5</v>
      </c>
      <c r="O6" s="1">
        <v>6</v>
      </c>
      <c r="P6" s="1">
        <v>7</v>
      </c>
      <c r="Q6" s="1">
        <v>8</v>
      </c>
      <c r="R6" s="22">
        <v>9</v>
      </c>
      <c r="S6" s="1">
        <v>10</v>
      </c>
      <c r="T6" s="1">
        <v>11</v>
      </c>
      <c r="U6" s="1">
        <v>12</v>
      </c>
      <c r="V6" s="1">
        <v>13</v>
      </c>
      <c r="W6" s="1">
        <v>14</v>
      </c>
      <c r="X6" s="1">
        <v>15</v>
      </c>
      <c r="Y6" s="22">
        <v>16</v>
      </c>
      <c r="Z6" s="1">
        <v>17</v>
      </c>
      <c r="AA6" s="1">
        <v>18</v>
      </c>
      <c r="AB6" s="1">
        <v>19</v>
      </c>
      <c r="AC6" s="1">
        <v>20</v>
      </c>
      <c r="AD6" s="1">
        <v>21</v>
      </c>
      <c r="AE6" s="1">
        <v>22</v>
      </c>
      <c r="AF6" s="22">
        <v>23</v>
      </c>
      <c r="AG6" s="1">
        <v>24</v>
      </c>
      <c r="AH6" s="1">
        <v>25</v>
      </c>
      <c r="AI6" s="1">
        <v>26</v>
      </c>
      <c r="AJ6" s="1">
        <v>27</v>
      </c>
      <c r="AK6" s="1">
        <v>28</v>
      </c>
      <c r="AL6" s="1"/>
      <c r="AM6" s="22"/>
      <c r="AN6" s="1"/>
    </row>
    <row r="7" spans="2:40" ht="15.75" x14ac:dyDescent="0.25">
      <c r="B7" s="77">
        <v>3</v>
      </c>
      <c r="C7" s="81" t="s">
        <v>8</v>
      </c>
      <c r="D7" s="22"/>
      <c r="E7" s="1"/>
      <c r="F7" s="1"/>
      <c r="G7" s="1"/>
      <c r="H7" s="1"/>
      <c r="I7" s="1"/>
      <c r="J7" s="1">
        <v>1</v>
      </c>
      <c r="K7" s="22">
        <v>2</v>
      </c>
      <c r="L7" s="1">
        <v>3</v>
      </c>
      <c r="M7" s="1">
        <v>4</v>
      </c>
      <c r="N7" s="1">
        <v>5</v>
      </c>
      <c r="O7" s="1">
        <v>6</v>
      </c>
      <c r="P7" s="1">
        <v>7</v>
      </c>
      <c r="Q7" s="1">
        <v>8</v>
      </c>
      <c r="R7" s="22">
        <v>9</v>
      </c>
      <c r="S7" s="1">
        <v>10</v>
      </c>
      <c r="T7" s="1">
        <v>11</v>
      </c>
      <c r="U7" s="1">
        <v>12</v>
      </c>
      <c r="V7" s="1">
        <v>13</v>
      </c>
      <c r="W7" s="1">
        <v>14</v>
      </c>
      <c r="X7" s="1">
        <v>15</v>
      </c>
      <c r="Y7" s="22">
        <v>16</v>
      </c>
      <c r="Z7" s="1">
        <v>17</v>
      </c>
      <c r="AA7" s="1">
        <v>18</v>
      </c>
      <c r="AB7" s="1">
        <v>19</v>
      </c>
      <c r="AC7" s="1">
        <v>20</v>
      </c>
      <c r="AD7" s="1">
        <v>21</v>
      </c>
      <c r="AE7" s="1">
        <v>22</v>
      </c>
      <c r="AF7" s="22">
        <v>23</v>
      </c>
      <c r="AG7" s="1">
        <v>24</v>
      </c>
      <c r="AH7" s="1">
        <v>25</v>
      </c>
      <c r="AI7" s="1">
        <v>26</v>
      </c>
      <c r="AJ7" s="1">
        <v>27</v>
      </c>
      <c r="AK7" s="1">
        <v>28</v>
      </c>
      <c r="AL7" s="1">
        <v>29</v>
      </c>
      <c r="AM7" s="22">
        <v>30</v>
      </c>
      <c r="AN7" s="1">
        <v>31</v>
      </c>
    </row>
    <row r="8" spans="2:40" ht="15.75" x14ac:dyDescent="0.25">
      <c r="B8" s="77">
        <v>4</v>
      </c>
      <c r="C8" s="81" t="s">
        <v>9</v>
      </c>
      <c r="D8" s="22"/>
      <c r="E8" s="1"/>
      <c r="F8" s="1">
        <v>1</v>
      </c>
      <c r="G8" s="1">
        <v>2</v>
      </c>
      <c r="H8" s="1">
        <v>3</v>
      </c>
      <c r="I8" s="1">
        <v>4</v>
      </c>
      <c r="J8" s="1">
        <v>5</v>
      </c>
      <c r="K8" s="22">
        <v>6</v>
      </c>
      <c r="L8" s="1">
        <v>7</v>
      </c>
      <c r="M8" s="1">
        <v>8</v>
      </c>
      <c r="N8" s="1">
        <v>9</v>
      </c>
      <c r="O8" s="1">
        <v>10</v>
      </c>
      <c r="P8" s="1">
        <v>11</v>
      </c>
      <c r="Q8" s="1">
        <v>12</v>
      </c>
      <c r="R8" s="22">
        <v>13</v>
      </c>
      <c r="S8" s="1">
        <v>14</v>
      </c>
      <c r="T8" s="1">
        <v>15</v>
      </c>
      <c r="U8" s="1">
        <v>16</v>
      </c>
      <c r="V8" s="1">
        <v>17</v>
      </c>
      <c r="W8" s="1">
        <v>18</v>
      </c>
      <c r="X8" s="1">
        <v>19</v>
      </c>
      <c r="Y8" s="22">
        <v>20</v>
      </c>
      <c r="Z8" s="1">
        <v>21</v>
      </c>
      <c r="AA8" s="1">
        <v>22</v>
      </c>
      <c r="AB8" s="1">
        <v>23</v>
      </c>
      <c r="AC8" s="1">
        <v>24</v>
      </c>
      <c r="AD8" s="1">
        <v>25</v>
      </c>
      <c r="AE8" s="1">
        <v>26</v>
      </c>
      <c r="AF8" s="22">
        <v>27</v>
      </c>
      <c r="AG8" s="1">
        <v>28</v>
      </c>
      <c r="AH8" s="1">
        <v>29</v>
      </c>
      <c r="AI8" s="1">
        <v>30</v>
      </c>
      <c r="AJ8" s="1"/>
      <c r="AK8" s="1"/>
      <c r="AL8" s="1"/>
      <c r="AM8" s="22"/>
      <c r="AN8" s="1"/>
    </row>
    <row r="9" spans="2:40" ht="15.75" x14ac:dyDescent="0.25">
      <c r="B9" s="77">
        <v>5</v>
      </c>
      <c r="C9" s="81" t="s">
        <v>10</v>
      </c>
      <c r="D9" s="22"/>
      <c r="E9" s="1"/>
      <c r="F9" s="1"/>
      <c r="G9" s="1"/>
      <c r="H9" s="1">
        <v>1</v>
      </c>
      <c r="I9" s="1">
        <v>2</v>
      </c>
      <c r="J9" s="1">
        <v>3</v>
      </c>
      <c r="K9" s="22">
        <v>4</v>
      </c>
      <c r="L9" s="1">
        <v>5</v>
      </c>
      <c r="M9" s="1">
        <v>6</v>
      </c>
      <c r="N9" s="1">
        <v>7</v>
      </c>
      <c r="O9" s="1">
        <v>8</v>
      </c>
      <c r="P9" s="1">
        <v>9</v>
      </c>
      <c r="Q9" s="1">
        <v>10</v>
      </c>
      <c r="R9" s="22">
        <v>11</v>
      </c>
      <c r="S9" s="1">
        <v>12</v>
      </c>
      <c r="T9" s="1">
        <v>13</v>
      </c>
      <c r="U9" s="1">
        <v>14</v>
      </c>
      <c r="V9" s="1">
        <v>15</v>
      </c>
      <c r="W9" s="1">
        <v>16</v>
      </c>
      <c r="X9" s="1">
        <v>17</v>
      </c>
      <c r="Y9" s="22">
        <v>18</v>
      </c>
      <c r="Z9" s="1">
        <v>19</v>
      </c>
      <c r="AA9" s="1">
        <v>20</v>
      </c>
      <c r="AB9" s="1">
        <v>21</v>
      </c>
      <c r="AC9" s="1">
        <v>22</v>
      </c>
      <c r="AD9" s="1">
        <v>23</v>
      </c>
      <c r="AE9" s="1">
        <v>24</v>
      </c>
      <c r="AF9" s="22">
        <v>25</v>
      </c>
      <c r="AG9" s="1">
        <v>26</v>
      </c>
      <c r="AH9" s="1">
        <v>27</v>
      </c>
      <c r="AI9" s="1">
        <v>28</v>
      </c>
      <c r="AJ9" s="1">
        <v>29</v>
      </c>
      <c r="AK9" s="1">
        <v>30</v>
      </c>
      <c r="AL9" s="1">
        <v>31</v>
      </c>
      <c r="AM9" s="22"/>
      <c r="AN9" s="1"/>
    </row>
    <row r="10" spans="2:40" ht="15.75" x14ac:dyDescent="0.25">
      <c r="B10" s="77">
        <v>6</v>
      </c>
      <c r="C10" s="81" t="s">
        <v>11</v>
      </c>
      <c r="D10" s="22">
        <v>1</v>
      </c>
      <c r="E10" s="1">
        <v>2</v>
      </c>
      <c r="F10" s="1">
        <v>3</v>
      </c>
      <c r="G10" s="1">
        <v>4</v>
      </c>
      <c r="H10" s="1">
        <v>5</v>
      </c>
      <c r="I10" s="1">
        <v>6</v>
      </c>
      <c r="J10" s="1">
        <v>7</v>
      </c>
      <c r="K10" s="22">
        <v>8</v>
      </c>
      <c r="L10" s="1">
        <v>9</v>
      </c>
      <c r="M10" s="1">
        <v>10</v>
      </c>
      <c r="N10" s="1">
        <v>11</v>
      </c>
      <c r="O10" s="1">
        <v>12</v>
      </c>
      <c r="P10" s="1">
        <v>13</v>
      </c>
      <c r="Q10" s="1">
        <v>14</v>
      </c>
      <c r="R10" s="22">
        <v>15</v>
      </c>
      <c r="S10" s="1">
        <v>16</v>
      </c>
      <c r="T10" s="1">
        <v>17</v>
      </c>
      <c r="U10" s="1">
        <v>18</v>
      </c>
      <c r="V10" s="1">
        <v>19</v>
      </c>
      <c r="W10" s="1">
        <v>20</v>
      </c>
      <c r="X10" s="1">
        <v>21</v>
      </c>
      <c r="Y10" s="22">
        <v>22</v>
      </c>
      <c r="Z10" s="1">
        <v>23</v>
      </c>
      <c r="AA10" s="1">
        <v>24</v>
      </c>
      <c r="AB10" s="1">
        <v>25</v>
      </c>
      <c r="AC10" s="1">
        <v>26</v>
      </c>
      <c r="AD10" s="1">
        <v>27</v>
      </c>
      <c r="AE10" s="1">
        <v>28</v>
      </c>
      <c r="AF10" s="22">
        <v>29</v>
      </c>
      <c r="AG10" s="1">
        <v>30</v>
      </c>
      <c r="AH10" s="1"/>
      <c r="AI10" s="1"/>
      <c r="AJ10" s="1"/>
      <c r="AK10" s="1"/>
      <c r="AL10" s="1"/>
      <c r="AM10" s="22"/>
      <c r="AN10" s="1"/>
    </row>
    <row r="11" spans="2:40" ht="15.75" x14ac:dyDescent="0.25">
      <c r="B11" s="77">
        <v>7</v>
      </c>
      <c r="C11" s="81" t="s">
        <v>12</v>
      </c>
      <c r="D11" s="22"/>
      <c r="E11" s="1"/>
      <c r="F11" s="1">
        <v>1</v>
      </c>
      <c r="G11" s="1">
        <v>2</v>
      </c>
      <c r="H11" s="1">
        <v>3</v>
      </c>
      <c r="I11" s="1">
        <v>4</v>
      </c>
      <c r="J11" s="1">
        <v>5</v>
      </c>
      <c r="K11" s="22">
        <v>6</v>
      </c>
      <c r="L11" s="1">
        <v>7</v>
      </c>
      <c r="M11" s="1">
        <v>8</v>
      </c>
      <c r="N11" s="1">
        <v>9</v>
      </c>
      <c r="O11" s="1">
        <v>10</v>
      </c>
      <c r="P11" s="1">
        <v>11</v>
      </c>
      <c r="Q11" s="1">
        <v>12</v>
      </c>
      <c r="R11" s="22">
        <v>13</v>
      </c>
      <c r="S11" s="1">
        <v>14</v>
      </c>
      <c r="T11" s="1">
        <v>15</v>
      </c>
      <c r="U11" s="1">
        <v>16</v>
      </c>
      <c r="V11" s="1">
        <v>17</v>
      </c>
      <c r="W11" s="1">
        <v>18</v>
      </c>
      <c r="X11" s="1">
        <v>19</v>
      </c>
      <c r="Y11" s="22">
        <v>20</v>
      </c>
      <c r="Z11" s="1">
        <v>21</v>
      </c>
      <c r="AA11" s="1">
        <v>22</v>
      </c>
      <c r="AB11" s="1">
        <v>23</v>
      </c>
      <c r="AC11" s="1">
        <v>24</v>
      </c>
      <c r="AD11" s="1">
        <v>25</v>
      </c>
      <c r="AE11" s="1">
        <v>26</v>
      </c>
      <c r="AF11" s="22">
        <v>27</v>
      </c>
      <c r="AG11" s="1">
        <v>28</v>
      </c>
      <c r="AH11" s="1">
        <v>29</v>
      </c>
      <c r="AI11" s="1">
        <v>30</v>
      </c>
      <c r="AJ11" s="1">
        <v>31</v>
      </c>
      <c r="AK11" s="1"/>
      <c r="AL11" s="1"/>
      <c r="AM11" s="22"/>
      <c r="AN11" s="1"/>
    </row>
    <row r="12" spans="2:40" ht="15.75" x14ac:dyDescent="0.25">
      <c r="B12" s="77">
        <v>8</v>
      </c>
      <c r="C12" s="81" t="s">
        <v>13</v>
      </c>
      <c r="D12" s="22"/>
      <c r="E12" s="1"/>
      <c r="F12" s="1"/>
      <c r="G12" s="1"/>
      <c r="H12" s="1"/>
      <c r="I12" s="1">
        <v>1</v>
      </c>
      <c r="J12" s="1">
        <v>2</v>
      </c>
      <c r="K12" s="22">
        <v>3</v>
      </c>
      <c r="L12" s="1">
        <v>4</v>
      </c>
      <c r="M12" s="1">
        <v>5</v>
      </c>
      <c r="N12" s="1">
        <v>6</v>
      </c>
      <c r="O12" s="1">
        <v>7</v>
      </c>
      <c r="P12" s="1">
        <v>8</v>
      </c>
      <c r="Q12" s="1">
        <v>9</v>
      </c>
      <c r="R12" s="22">
        <v>10</v>
      </c>
      <c r="S12" s="1">
        <v>11</v>
      </c>
      <c r="T12" s="1">
        <v>12</v>
      </c>
      <c r="U12" s="1">
        <v>13</v>
      </c>
      <c r="V12" s="1">
        <v>14</v>
      </c>
      <c r="W12" s="1">
        <v>15</v>
      </c>
      <c r="X12" s="1">
        <v>16</v>
      </c>
      <c r="Y12" s="22">
        <v>17</v>
      </c>
      <c r="Z12" s="1">
        <v>18</v>
      </c>
      <c r="AA12" s="1">
        <v>19</v>
      </c>
      <c r="AB12" s="1">
        <v>20</v>
      </c>
      <c r="AC12" s="1">
        <v>21</v>
      </c>
      <c r="AD12" s="1">
        <v>22</v>
      </c>
      <c r="AE12" s="1">
        <v>23</v>
      </c>
      <c r="AF12" s="22">
        <v>24</v>
      </c>
      <c r="AG12" s="1">
        <v>25</v>
      </c>
      <c r="AH12" s="1">
        <v>26</v>
      </c>
      <c r="AI12" s="1">
        <v>27</v>
      </c>
      <c r="AJ12" s="1">
        <v>28</v>
      </c>
      <c r="AK12" s="1">
        <v>29</v>
      </c>
      <c r="AL12" s="1">
        <v>30</v>
      </c>
      <c r="AM12" s="22">
        <v>31</v>
      </c>
      <c r="AN12" s="1"/>
    </row>
    <row r="13" spans="2:40" ht="15.75" x14ac:dyDescent="0.25">
      <c r="B13" s="77">
        <v>9</v>
      </c>
      <c r="C13" s="81" t="s">
        <v>14</v>
      </c>
      <c r="D13" s="22"/>
      <c r="E13" s="1">
        <v>1</v>
      </c>
      <c r="F13" s="1">
        <v>2</v>
      </c>
      <c r="G13" s="1">
        <v>3</v>
      </c>
      <c r="H13" s="1">
        <v>4</v>
      </c>
      <c r="I13" s="1">
        <v>5</v>
      </c>
      <c r="J13" s="1">
        <v>6</v>
      </c>
      <c r="K13" s="22">
        <v>7</v>
      </c>
      <c r="L13" s="1">
        <v>8</v>
      </c>
      <c r="M13" s="1">
        <v>9</v>
      </c>
      <c r="N13" s="1">
        <v>10</v>
      </c>
      <c r="O13" s="1">
        <v>11</v>
      </c>
      <c r="P13" s="1">
        <v>12</v>
      </c>
      <c r="Q13" s="1">
        <v>13</v>
      </c>
      <c r="R13" s="22">
        <v>14</v>
      </c>
      <c r="S13" s="1">
        <v>15</v>
      </c>
      <c r="T13" s="1">
        <v>16</v>
      </c>
      <c r="U13" s="1">
        <v>17</v>
      </c>
      <c r="V13" s="1">
        <v>18</v>
      </c>
      <c r="W13" s="1">
        <v>19</v>
      </c>
      <c r="X13" s="1">
        <v>20</v>
      </c>
      <c r="Y13" s="22">
        <v>21</v>
      </c>
      <c r="Z13" s="1">
        <v>22</v>
      </c>
      <c r="AA13" s="1">
        <v>23</v>
      </c>
      <c r="AB13" s="1">
        <v>24</v>
      </c>
      <c r="AC13" s="1">
        <v>25</v>
      </c>
      <c r="AD13" s="1">
        <v>26</v>
      </c>
      <c r="AE13" s="1">
        <v>27</v>
      </c>
      <c r="AF13" s="22">
        <v>28</v>
      </c>
      <c r="AG13" s="1">
        <v>29</v>
      </c>
      <c r="AH13" s="1">
        <v>30</v>
      </c>
      <c r="AI13" s="1"/>
      <c r="AJ13" s="1"/>
      <c r="AK13" s="1"/>
      <c r="AL13" s="1"/>
      <c r="AM13" s="22"/>
      <c r="AN13" s="1"/>
    </row>
    <row r="14" spans="2:40" ht="15.75" x14ac:dyDescent="0.25">
      <c r="B14" s="77">
        <v>10</v>
      </c>
      <c r="C14" s="81" t="s">
        <v>15</v>
      </c>
      <c r="D14" s="22"/>
      <c r="E14" s="1"/>
      <c r="F14" s="1"/>
      <c r="G14" s="1">
        <v>1</v>
      </c>
      <c r="H14" s="1">
        <v>2</v>
      </c>
      <c r="I14" s="1">
        <v>3</v>
      </c>
      <c r="J14" s="1">
        <v>4</v>
      </c>
      <c r="K14" s="22">
        <v>5</v>
      </c>
      <c r="L14" s="1">
        <v>6</v>
      </c>
      <c r="M14" s="1">
        <v>7</v>
      </c>
      <c r="N14" s="1">
        <v>8</v>
      </c>
      <c r="O14" s="1">
        <v>9</v>
      </c>
      <c r="P14" s="1">
        <v>10</v>
      </c>
      <c r="Q14" s="1">
        <v>11</v>
      </c>
      <c r="R14" s="22">
        <v>12</v>
      </c>
      <c r="S14" s="1">
        <v>13</v>
      </c>
      <c r="T14" s="1">
        <v>14</v>
      </c>
      <c r="U14" s="1">
        <v>15</v>
      </c>
      <c r="V14" s="1">
        <v>16</v>
      </c>
      <c r="W14" s="1">
        <v>17</v>
      </c>
      <c r="X14" s="1">
        <v>18</v>
      </c>
      <c r="Y14" s="22">
        <v>19</v>
      </c>
      <c r="Z14" s="1">
        <v>20</v>
      </c>
      <c r="AA14" s="1">
        <v>21</v>
      </c>
      <c r="AB14" s="1">
        <v>22</v>
      </c>
      <c r="AC14" s="1">
        <v>23</v>
      </c>
      <c r="AD14" s="1">
        <v>24</v>
      </c>
      <c r="AE14" s="1">
        <v>25</v>
      </c>
      <c r="AF14" s="22">
        <v>26</v>
      </c>
      <c r="AG14" s="1">
        <v>27</v>
      </c>
      <c r="AH14" s="1">
        <v>28</v>
      </c>
      <c r="AI14" s="1">
        <v>29</v>
      </c>
      <c r="AJ14" s="1">
        <v>30</v>
      </c>
      <c r="AK14" s="1">
        <v>31</v>
      </c>
      <c r="AL14" s="1"/>
      <c r="AM14" s="22"/>
      <c r="AN14" s="1"/>
    </row>
    <row r="15" spans="2:40" ht="15.75" x14ac:dyDescent="0.25">
      <c r="B15" s="77">
        <v>11</v>
      </c>
      <c r="C15" s="81" t="s">
        <v>16</v>
      </c>
      <c r="D15" s="22"/>
      <c r="E15" s="1"/>
      <c r="F15" s="1"/>
      <c r="G15" s="1"/>
      <c r="H15" s="1"/>
      <c r="I15" s="1"/>
      <c r="J15" s="1">
        <v>1</v>
      </c>
      <c r="K15" s="22">
        <v>2</v>
      </c>
      <c r="L15" s="1">
        <v>3</v>
      </c>
      <c r="M15" s="1">
        <v>4</v>
      </c>
      <c r="N15" s="1">
        <v>5</v>
      </c>
      <c r="O15" s="1">
        <v>6</v>
      </c>
      <c r="P15" s="1">
        <v>7</v>
      </c>
      <c r="Q15" s="1">
        <v>8</v>
      </c>
      <c r="R15" s="22">
        <v>9</v>
      </c>
      <c r="S15" s="1">
        <v>10</v>
      </c>
      <c r="T15" s="1">
        <v>11</v>
      </c>
      <c r="U15" s="1">
        <v>12</v>
      </c>
      <c r="V15" s="1">
        <v>13</v>
      </c>
      <c r="W15" s="1">
        <v>14</v>
      </c>
      <c r="X15" s="1">
        <v>15</v>
      </c>
      <c r="Y15" s="22">
        <v>16</v>
      </c>
      <c r="Z15" s="1">
        <v>17</v>
      </c>
      <c r="AA15" s="1">
        <v>18</v>
      </c>
      <c r="AB15" s="1">
        <v>19</v>
      </c>
      <c r="AC15" s="1">
        <v>20</v>
      </c>
      <c r="AD15" s="1">
        <v>21</v>
      </c>
      <c r="AE15" s="1">
        <v>22</v>
      </c>
      <c r="AF15" s="22">
        <v>23</v>
      </c>
      <c r="AG15" s="1">
        <v>24</v>
      </c>
      <c r="AH15" s="1">
        <v>25</v>
      </c>
      <c r="AI15" s="1">
        <v>26</v>
      </c>
      <c r="AJ15" s="1">
        <v>27</v>
      </c>
      <c r="AK15" s="1">
        <v>28</v>
      </c>
      <c r="AL15" s="1">
        <v>29</v>
      </c>
      <c r="AM15" s="22">
        <v>30</v>
      </c>
      <c r="AN15" s="1"/>
    </row>
    <row r="16" spans="2:40" ht="15.75" x14ac:dyDescent="0.25">
      <c r="B16" s="77">
        <v>12</v>
      </c>
      <c r="C16" s="81" t="s">
        <v>17</v>
      </c>
      <c r="D16" s="22"/>
      <c r="E16" s="1">
        <v>1</v>
      </c>
      <c r="F16" s="1">
        <v>2</v>
      </c>
      <c r="G16" s="1">
        <v>3</v>
      </c>
      <c r="H16" s="1">
        <v>4</v>
      </c>
      <c r="I16" s="1">
        <v>5</v>
      </c>
      <c r="J16" s="1">
        <v>6</v>
      </c>
      <c r="K16" s="22">
        <v>7</v>
      </c>
      <c r="L16" s="1">
        <v>8</v>
      </c>
      <c r="M16" s="1">
        <v>9</v>
      </c>
      <c r="N16" s="1">
        <v>10</v>
      </c>
      <c r="O16" s="1">
        <v>11</v>
      </c>
      <c r="P16" s="1">
        <v>12</v>
      </c>
      <c r="Q16" s="1">
        <v>13</v>
      </c>
      <c r="R16" s="22">
        <v>14</v>
      </c>
      <c r="S16" s="1">
        <v>15</v>
      </c>
      <c r="T16" s="1">
        <v>16</v>
      </c>
      <c r="U16" s="1">
        <v>17</v>
      </c>
      <c r="V16" s="1">
        <v>18</v>
      </c>
      <c r="W16" s="1">
        <v>19</v>
      </c>
      <c r="X16" s="1">
        <v>20</v>
      </c>
      <c r="Y16" s="22">
        <v>21</v>
      </c>
      <c r="Z16" s="1">
        <v>22</v>
      </c>
      <c r="AA16" s="1">
        <v>23</v>
      </c>
      <c r="AB16" s="1">
        <v>24</v>
      </c>
      <c r="AC16" s="1">
        <v>25</v>
      </c>
      <c r="AD16" s="1">
        <v>26</v>
      </c>
      <c r="AE16" s="1">
        <v>27</v>
      </c>
      <c r="AF16" s="22">
        <v>28</v>
      </c>
      <c r="AG16" s="1">
        <v>29</v>
      </c>
      <c r="AH16" s="1">
        <v>30</v>
      </c>
      <c r="AI16" s="1">
        <v>31</v>
      </c>
      <c r="AJ16" s="1"/>
      <c r="AK16" s="1"/>
      <c r="AL16" s="1"/>
      <c r="AM16" s="22"/>
      <c r="AN16" s="1"/>
    </row>
    <row r="17" ht="6" customHeight="1" x14ac:dyDescent="0.25"/>
  </sheetData>
  <mergeCells count="1">
    <mergeCell ref="AF1:AN1"/>
  </mergeCells>
  <conditionalFormatting sqref="D5:AN16">
    <cfRule type="expression" dxfId="0" priority="1">
      <formula>IF(D5&lt;&gt;"",VLOOKUP(DATE(2025,$B5,D5),feriados,2)&lt;&gt;0)</formula>
    </cfRule>
  </conditionalFormatting>
  <hyperlinks>
    <hyperlink ref="AF1:AM1" r:id="rId1" display="¿Tienes una consulta o comentario?" xr:uid="{A6C7B196-6BC8-421B-A431-98A0797B4C26}"/>
    <hyperlink ref="AF1:AN1" r:id="rId2" display="¿Tienes una consulta o comentario?" xr:uid="{DD50DFEF-BBF5-491D-8B3A-B7826B36461D}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7"/>
  <dimension ref="A1:AA6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C8" sqref="C8"/>
    </sheetView>
  </sheetViews>
  <sheetFormatPr baseColWidth="10" defaultRowHeight="15" x14ac:dyDescent="0.25"/>
  <cols>
    <col min="1" max="1" width="6" bestFit="1" customWidth="1"/>
    <col min="2" max="2" width="3.5703125" customWidth="1"/>
    <col min="3" max="3" width="11.85546875" customWidth="1"/>
    <col min="4" max="4" width="3.5703125" customWidth="1"/>
    <col min="5" max="5" width="11.85546875" customWidth="1"/>
    <col min="6" max="6" width="3.5703125" customWidth="1"/>
    <col min="7" max="7" width="11.85546875" customWidth="1"/>
    <col min="8" max="8" width="3.5703125" customWidth="1"/>
    <col min="9" max="9" width="11.85546875" customWidth="1"/>
    <col min="10" max="10" width="3.5703125" customWidth="1"/>
    <col min="11" max="11" width="11.85546875" customWidth="1"/>
    <col min="12" max="12" width="3.5703125" customWidth="1"/>
    <col min="13" max="13" width="11.85546875" customWidth="1"/>
    <col min="14" max="14" width="3.5703125" customWidth="1"/>
    <col min="15" max="15" width="11.85546875" customWidth="1"/>
    <col min="16" max="16" width="3.5703125" customWidth="1"/>
    <col min="17" max="17" width="11.85546875" customWidth="1"/>
    <col min="18" max="18" width="3.5703125" customWidth="1"/>
    <col min="19" max="19" width="11.85546875" customWidth="1"/>
    <col min="20" max="20" width="3.5703125" customWidth="1"/>
    <col min="21" max="21" width="11.85546875" customWidth="1"/>
    <col min="22" max="22" width="3.5703125" customWidth="1"/>
    <col min="23" max="23" width="11.85546875" customWidth="1"/>
    <col min="24" max="24" width="3.5703125" bestFit="1" customWidth="1"/>
    <col min="25" max="25" width="11.85546875" customWidth="1"/>
    <col min="26" max="26" width="5.7109375" bestFit="1" customWidth="1"/>
  </cols>
  <sheetData>
    <row r="1" spans="1:27" ht="52.5" customHeight="1" x14ac:dyDescent="0.5">
      <c r="B1" s="65" t="s">
        <v>614</v>
      </c>
      <c r="N1" s="159" t="s">
        <v>41</v>
      </c>
      <c r="O1" s="159"/>
      <c r="P1" s="159"/>
      <c r="Q1" s="159"/>
    </row>
    <row r="2" spans="1:27" ht="9.9499999999999993" customHeight="1" x14ac:dyDescent="0.25">
      <c r="Z2" s="7"/>
    </row>
    <row r="3" spans="1:27" ht="6" customHeight="1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7" x14ac:dyDescent="0.25">
      <c r="A4" s="56"/>
      <c r="B4" s="98">
        <v>1</v>
      </c>
      <c r="C4" s="97" t="s">
        <v>6</v>
      </c>
      <c r="D4" s="99">
        <v>2</v>
      </c>
      <c r="E4" s="97" t="s">
        <v>7</v>
      </c>
      <c r="F4" s="99">
        <v>3</v>
      </c>
      <c r="G4" s="97" t="s">
        <v>8</v>
      </c>
      <c r="H4" s="99">
        <v>4</v>
      </c>
      <c r="I4" s="97" t="s">
        <v>9</v>
      </c>
      <c r="J4" s="99">
        <v>5</v>
      </c>
      <c r="K4" s="97" t="s">
        <v>10</v>
      </c>
      <c r="L4" s="99">
        <v>6</v>
      </c>
      <c r="M4" s="97" t="s">
        <v>11</v>
      </c>
      <c r="N4" s="99">
        <v>7</v>
      </c>
      <c r="O4" s="97" t="s">
        <v>12</v>
      </c>
      <c r="P4" s="99">
        <v>8</v>
      </c>
      <c r="Q4" s="97" t="s">
        <v>13</v>
      </c>
      <c r="R4" s="99">
        <v>9</v>
      </c>
      <c r="S4" s="97" t="s">
        <v>14</v>
      </c>
      <c r="T4" s="99">
        <v>10</v>
      </c>
      <c r="U4" s="97" t="s">
        <v>15</v>
      </c>
      <c r="V4" s="99">
        <v>11</v>
      </c>
      <c r="W4" s="97" t="s">
        <v>16</v>
      </c>
      <c r="X4" s="99">
        <v>12</v>
      </c>
      <c r="Y4" s="97" t="s">
        <v>17</v>
      </c>
      <c r="Z4" s="56"/>
      <c r="AA4" s="8">
        <f>A4+1</f>
        <v>1</v>
      </c>
    </row>
    <row r="5" spans="1:27" x14ac:dyDescent="0.25">
      <c r="A5" s="82" t="s">
        <v>47</v>
      </c>
      <c r="B5" s="56"/>
      <c r="C5" s="56"/>
      <c r="D5" s="57"/>
      <c r="E5" s="56"/>
      <c r="F5" s="57"/>
      <c r="G5" s="56"/>
      <c r="H5" s="57" t="s">
        <v>23</v>
      </c>
      <c r="I5" s="56"/>
      <c r="J5" s="57"/>
      <c r="K5" s="56"/>
      <c r="L5" s="58">
        <v>1</v>
      </c>
      <c r="M5" s="12"/>
      <c r="N5" s="57" t="s">
        <v>23</v>
      </c>
      <c r="O5" s="56"/>
      <c r="P5" s="57"/>
      <c r="Q5" s="56"/>
      <c r="R5" s="56"/>
      <c r="S5" s="56"/>
      <c r="T5" s="57" t="s">
        <v>23</v>
      </c>
      <c r="U5" s="56" t="s">
        <v>23</v>
      </c>
      <c r="V5" s="57" t="s">
        <v>23</v>
      </c>
      <c r="W5" s="56" t="s">
        <v>23</v>
      </c>
      <c r="X5" s="56" t="s">
        <v>23</v>
      </c>
      <c r="Y5" s="56" t="s">
        <v>23</v>
      </c>
      <c r="Z5" s="82" t="s">
        <v>47</v>
      </c>
    </row>
    <row r="6" spans="1:27" x14ac:dyDescent="0.25">
      <c r="A6" s="83" t="s">
        <v>42</v>
      </c>
      <c r="B6" s="56"/>
      <c r="C6" s="56"/>
      <c r="D6" s="57"/>
      <c r="E6" s="56"/>
      <c r="F6" s="57"/>
      <c r="G6" s="56"/>
      <c r="H6" s="57" t="s">
        <v>23</v>
      </c>
      <c r="I6" s="56"/>
      <c r="J6" s="57"/>
      <c r="K6" s="56"/>
      <c r="L6" s="59">
        <v>2</v>
      </c>
      <c r="M6" s="12"/>
      <c r="N6" s="57" t="s">
        <v>23</v>
      </c>
      <c r="O6" s="56"/>
      <c r="P6" s="57"/>
      <c r="Q6" s="56"/>
      <c r="R6" s="59">
        <v>1</v>
      </c>
      <c r="S6" s="12"/>
      <c r="T6" s="57"/>
      <c r="U6" s="56"/>
      <c r="V6" s="57"/>
      <c r="W6" s="56"/>
      <c r="X6" s="59">
        <v>1</v>
      </c>
      <c r="Y6" s="12"/>
      <c r="Z6" s="83" t="s">
        <v>42</v>
      </c>
    </row>
    <row r="7" spans="1:27" x14ac:dyDescent="0.25">
      <c r="A7" s="83" t="s">
        <v>31</v>
      </c>
      <c r="B7" s="56"/>
      <c r="C7" s="56"/>
      <c r="D7" s="57"/>
      <c r="E7" s="56"/>
      <c r="F7" s="57"/>
      <c r="G7" s="56"/>
      <c r="H7" s="59">
        <v>1</v>
      </c>
      <c r="I7" s="12"/>
      <c r="J7" s="57"/>
      <c r="K7" s="56"/>
      <c r="L7" s="59">
        <v>3</v>
      </c>
      <c r="M7" s="12"/>
      <c r="N7" s="59">
        <v>1</v>
      </c>
      <c r="O7" s="12"/>
      <c r="P7" s="57"/>
      <c r="Q7" s="56"/>
      <c r="R7" s="59">
        <v>2</v>
      </c>
      <c r="S7" s="12"/>
      <c r="T7" s="57"/>
      <c r="U7" s="56"/>
      <c r="V7" s="57" t="s">
        <v>23</v>
      </c>
      <c r="W7" s="56" t="s">
        <v>23</v>
      </c>
      <c r="X7" s="59">
        <v>2</v>
      </c>
      <c r="Y7" s="12"/>
      <c r="Z7" s="83" t="s">
        <v>31</v>
      </c>
    </row>
    <row r="8" spans="1:27" x14ac:dyDescent="0.25">
      <c r="A8" s="83" t="s">
        <v>43</v>
      </c>
      <c r="B8" s="59">
        <v>1</v>
      </c>
      <c r="C8" s="12"/>
      <c r="D8" s="57"/>
      <c r="E8" s="56"/>
      <c r="F8" s="57"/>
      <c r="G8" s="56"/>
      <c r="H8" s="59">
        <v>2</v>
      </c>
      <c r="I8" s="12"/>
      <c r="J8" s="57"/>
      <c r="K8" s="56"/>
      <c r="L8" s="59">
        <v>4</v>
      </c>
      <c r="M8" s="12"/>
      <c r="N8" s="59">
        <v>2</v>
      </c>
      <c r="O8" s="12"/>
      <c r="P8" s="57"/>
      <c r="Q8" s="56"/>
      <c r="R8" s="59">
        <v>3</v>
      </c>
      <c r="S8" s="12"/>
      <c r="T8" s="60">
        <v>1</v>
      </c>
      <c r="U8" s="12"/>
      <c r="V8" s="57" t="s">
        <v>23</v>
      </c>
      <c r="W8" s="56" t="s">
        <v>23</v>
      </c>
      <c r="X8" s="59">
        <v>3</v>
      </c>
      <c r="Y8" s="12"/>
      <c r="Z8" s="83" t="s">
        <v>43</v>
      </c>
    </row>
    <row r="9" spans="1:27" x14ac:dyDescent="0.25">
      <c r="A9" s="83" t="s">
        <v>44</v>
      </c>
      <c r="B9" s="59">
        <v>2</v>
      </c>
      <c r="C9" s="12"/>
      <c r="D9" s="57"/>
      <c r="E9" s="56"/>
      <c r="F9" s="57"/>
      <c r="G9" s="56"/>
      <c r="H9" s="59">
        <v>3</v>
      </c>
      <c r="I9" s="12"/>
      <c r="J9" s="59">
        <v>1</v>
      </c>
      <c r="K9" s="12"/>
      <c r="L9" s="59">
        <v>5</v>
      </c>
      <c r="M9" s="12"/>
      <c r="N9" s="59">
        <v>3</v>
      </c>
      <c r="O9" s="12"/>
      <c r="P9" s="57"/>
      <c r="Q9" s="56"/>
      <c r="R9" s="59">
        <v>4</v>
      </c>
      <c r="S9" s="12"/>
      <c r="T9" s="60">
        <v>2</v>
      </c>
      <c r="U9" s="12"/>
      <c r="V9" s="57" t="s">
        <v>23</v>
      </c>
      <c r="W9" s="56" t="s">
        <v>23</v>
      </c>
      <c r="X9" s="59">
        <v>4</v>
      </c>
      <c r="Y9" s="12"/>
      <c r="Z9" s="83" t="s">
        <v>44</v>
      </c>
    </row>
    <row r="10" spans="1:27" x14ac:dyDescent="0.25">
      <c r="A10" s="83" t="s">
        <v>45</v>
      </c>
      <c r="B10" s="59">
        <v>3</v>
      </c>
      <c r="C10" s="12"/>
      <c r="D10" s="57"/>
      <c r="E10" s="56"/>
      <c r="F10" s="57"/>
      <c r="G10" s="56"/>
      <c r="H10" s="59">
        <v>4</v>
      </c>
      <c r="I10" s="12"/>
      <c r="J10" s="59">
        <v>2</v>
      </c>
      <c r="K10" s="12"/>
      <c r="L10" s="59">
        <v>6</v>
      </c>
      <c r="M10" s="12"/>
      <c r="N10" s="59">
        <v>4</v>
      </c>
      <c r="O10" s="12"/>
      <c r="P10" s="60">
        <v>1</v>
      </c>
      <c r="Q10" s="12"/>
      <c r="R10" s="59">
        <v>5</v>
      </c>
      <c r="S10" s="12"/>
      <c r="T10" s="60">
        <v>3</v>
      </c>
      <c r="U10" s="12"/>
      <c r="V10" s="57" t="s">
        <v>23</v>
      </c>
      <c r="W10" s="56" t="s">
        <v>23</v>
      </c>
      <c r="X10" s="59">
        <v>5</v>
      </c>
      <c r="Y10" s="12"/>
      <c r="Z10" s="83" t="s">
        <v>45</v>
      </c>
    </row>
    <row r="11" spans="1:27" x14ac:dyDescent="0.25">
      <c r="A11" s="83" t="s">
        <v>46</v>
      </c>
      <c r="B11" s="59">
        <v>4</v>
      </c>
      <c r="C11" s="12"/>
      <c r="D11" s="60">
        <v>1</v>
      </c>
      <c r="E11" s="12"/>
      <c r="F11" s="59">
        <v>1</v>
      </c>
      <c r="G11" s="12"/>
      <c r="H11" s="59">
        <v>5</v>
      </c>
      <c r="I11" s="12"/>
      <c r="J11" s="59">
        <v>3</v>
      </c>
      <c r="K11" s="12"/>
      <c r="L11" s="59">
        <v>7</v>
      </c>
      <c r="M11" s="12"/>
      <c r="N11" s="59">
        <v>5</v>
      </c>
      <c r="O11" s="12"/>
      <c r="P11" s="60">
        <v>2</v>
      </c>
      <c r="Q11" s="12"/>
      <c r="R11" s="59">
        <v>6</v>
      </c>
      <c r="S11" s="12"/>
      <c r="T11" s="60">
        <v>4</v>
      </c>
      <c r="U11" s="12"/>
      <c r="V11" s="59">
        <v>1</v>
      </c>
      <c r="W11" s="12"/>
      <c r="X11" s="59">
        <v>6</v>
      </c>
      <c r="Y11" s="12"/>
      <c r="Z11" s="83" t="s">
        <v>46</v>
      </c>
    </row>
    <row r="12" spans="1:27" x14ac:dyDescent="0.25">
      <c r="A12" s="82" t="s">
        <v>47</v>
      </c>
      <c r="B12" s="58">
        <v>5</v>
      </c>
      <c r="C12" s="12"/>
      <c r="D12" s="58">
        <v>2</v>
      </c>
      <c r="E12" s="12"/>
      <c r="F12" s="58">
        <v>2</v>
      </c>
      <c r="G12" s="12"/>
      <c r="H12" s="58">
        <v>6</v>
      </c>
      <c r="I12" s="12"/>
      <c r="J12" s="58">
        <v>4</v>
      </c>
      <c r="K12" s="12"/>
      <c r="L12" s="58">
        <v>8</v>
      </c>
      <c r="M12" s="12"/>
      <c r="N12" s="58">
        <v>6</v>
      </c>
      <c r="O12" s="12"/>
      <c r="P12" s="61">
        <v>3</v>
      </c>
      <c r="Q12" s="12"/>
      <c r="R12" s="58">
        <v>7</v>
      </c>
      <c r="S12" s="12"/>
      <c r="T12" s="61">
        <v>5</v>
      </c>
      <c r="U12" s="12"/>
      <c r="V12" s="58">
        <v>2</v>
      </c>
      <c r="W12" s="12"/>
      <c r="X12" s="58">
        <v>7</v>
      </c>
      <c r="Y12" s="12"/>
      <c r="Z12" s="82" t="s">
        <v>47</v>
      </c>
    </row>
    <row r="13" spans="1:27" x14ac:dyDescent="0.25">
      <c r="A13" s="83" t="s">
        <v>42</v>
      </c>
      <c r="B13" s="59">
        <v>6</v>
      </c>
      <c r="C13" s="12"/>
      <c r="D13" s="59">
        <v>3</v>
      </c>
      <c r="E13" s="12"/>
      <c r="F13" s="59">
        <v>3</v>
      </c>
      <c r="G13" s="12"/>
      <c r="H13" s="59">
        <v>7</v>
      </c>
      <c r="I13" s="12"/>
      <c r="J13" s="59">
        <v>5</v>
      </c>
      <c r="K13" s="12"/>
      <c r="L13" s="59">
        <v>9</v>
      </c>
      <c r="M13" s="12"/>
      <c r="N13" s="59">
        <v>7</v>
      </c>
      <c r="O13" s="12"/>
      <c r="P13" s="60">
        <v>4</v>
      </c>
      <c r="Q13" s="12"/>
      <c r="R13" s="59">
        <v>8</v>
      </c>
      <c r="S13" s="12"/>
      <c r="T13" s="60">
        <v>6</v>
      </c>
      <c r="U13" s="12"/>
      <c r="V13" s="59">
        <v>3</v>
      </c>
      <c r="W13" s="12"/>
      <c r="X13" s="59">
        <v>8</v>
      </c>
      <c r="Y13" s="12"/>
      <c r="Z13" s="83" t="s">
        <v>42</v>
      </c>
    </row>
    <row r="14" spans="1:27" x14ac:dyDescent="0.25">
      <c r="A14" s="83" t="s">
        <v>31</v>
      </c>
      <c r="B14" s="59">
        <v>7</v>
      </c>
      <c r="C14" s="12"/>
      <c r="D14" s="59">
        <v>4</v>
      </c>
      <c r="E14" s="12"/>
      <c r="F14" s="59">
        <v>4</v>
      </c>
      <c r="G14" s="12"/>
      <c r="H14" s="59">
        <v>8</v>
      </c>
      <c r="I14" s="12"/>
      <c r="J14" s="59">
        <v>6</v>
      </c>
      <c r="K14" s="12"/>
      <c r="L14" s="59">
        <v>10</v>
      </c>
      <c r="M14" s="12"/>
      <c r="N14" s="59">
        <v>8</v>
      </c>
      <c r="O14" s="12"/>
      <c r="P14" s="60">
        <v>5</v>
      </c>
      <c r="Q14" s="12"/>
      <c r="R14" s="59">
        <v>9</v>
      </c>
      <c r="S14" s="12"/>
      <c r="T14" s="60">
        <v>7</v>
      </c>
      <c r="U14" s="12"/>
      <c r="V14" s="59">
        <v>4</v>
      </c>
      <c r="W14" s="12"/>
      <c r="X14" s="59">
        <v>9</v>
      </c>
      <c r="Y14" s="12"/>
      <c r="Z14" s="83" t="s">
        <v>31</v>
      </c>
    </row>
    <row r="15" spans="1:27" x14ac:dyDescent="0.25">
      <c r="A15" s="83" t="s">
        <v>43</v>
      </c>
      <c r="B15" s="59">
        <v>8</v>
      </c>
      <c r="C15" s="12"/>
      <c r="D15" s="59">
        <v>5</v>
      </c>
      <c r="E15" s="12"/>
      <c r="F15" s="59">
        <v>5</v>
      </c>
      <c r="G15" s="12"/>
      <c r="H15" s="59">
        <v>9</v>
      </c>
      <c r="I15" s="12"/>
      <c r="J15" s="59">
        <v>7</v>
      </c>
      <c r="K15" s="12"/>
      <c r="L15" s="59">
        <v>11</v>
      </c>
      <c r="M15" s="12"/>
      <c r="N15" s="59">
        <v>9</v>
      </c>
      <c r="O15" s="12"/>
      <c r="P15" s="60">
        <v>6</v>
      </c>
      <c r="Q15" s="12"/>
      <c r="R15" s="59">
        <v>10</v>
      </c>
      <c r="S15" s="12"/>
      <c r="T15" s="60">
        <v>8</v>
      </c>
      <c r="U15" s="12"/>
      <c r="V15" s="59">
        <v>5</v>
      </c>
      <c r="W15" s="12"/>
      <c r="X15" s="59">
        <v>10</v>
      </c>
      <c r="Y15" s="12"/>
      <c r="Z15" s="83" t="s">
        <v>43</v>
      </c>
    </row>
    <row r="16" spans="1:27" x14ac:dyDescent="0.25">
      <c r="A16" s="83" t="s">
        <v>44</v>
      </c>
      <c r="B16" s="59">
        <v>9</v>
      </c>
      <c r="C16" s="12"/>
      <c r="D16" s="59">
        <v>6</v>
      </c>
      <c r="E16" s="12"/>
      <c r="F16" s="59">
        <v>6</v>
      </c>
      <c r="G16" s="12"/>
      <c r="H16" s="59">
        <v>10</v>
      </c>
      <c r="I16" s="12"/>
      <c r="J16" s="59">
        <v>8</v>
      </c>
      <c r="K16" s="12"/>
      <c r="L16" s="59">
        <v>12</v>
      </c>
      <c r="M16" s="12"/>
      <c r="N16" s="59">
        <v>10</v>
      </c>
      <c r="O16" s="12"/>
      <c r="P16" s="60">
        <v>7</v>
      </c>
      <c r="Q16" s="12"/>
      <c r="R16" s="59">
        <v>11</v>
      </c>
      <c r="S16" s="12"/>
      <c r="T16" s="60">
        <v>9</v>
      </c>
      <c r="U16" s="12"/>
      <c r="V16" s="59">
        <v>6</v>
      </c>
      <c r="W16" s="12"/>
      <c r="X16" s="59">
        <v>11</v>
      </c>
      <c r="Y16" s="12"/>
      <c r="Z16" s="83" t="s">
        <v>44</v>
      </c>
    </row>
    <row r="17" spans="1:26" x14ac:dyDescent="0.25">
      <c r="A17" s="83" t="s">
        <v>45</v>
      </c>
      <c r="B17" s="59">
        <v>10</v>
      </c>
      <c r="C17" s="12"/>
      <c r="D17" s="59">
        <v>7</v>
      </c>
      <c r="E17" s="12"/>
      <c r="F17" s="59">
        <v>7</v>
      </c>
      <c r="G17" s="12"/>
      <c r="H17" s="59">
        <v>11</v>
      </c>
      <c r="I17" s="12"/>
      <c r="J17" s="59">
        <v>9</v>
      </c>
      <c r="K17" s="12"/>
      <c r="L17" s="59">
        <v>13</v>
      </c>
      <c r="M17" s="12"/>
      <c r="N17" s="59">
        <v>11</v>
      </c>
      <c r="O17" s="12"/>
      <c r="P17" s="60">
        <v>8</v>
      </c>
      <c r="Q17" s="12"/>
      <c r="R17" s="59">
        <v>12</v>
      </c>
      <c r="S17" s="12"/>
      <c r="T17" s="60">
        <v>10</v>
      </c>
      <c r="U17" s="12"/>
      <c r="V17" s="59">
        <v>7</v>
      </c>
      <c r="W17" s="12"/>
      <c r="X17" s="59">
        <v>12</v>
      </c>
      <c r="Y17" s="12"/>
      <c r="Z17" s="83" t="s">
        <v>45</v>
      </c>
    </row>
    <row r="18" spans="1:26" x14ac:dyDescent="0.25">
      <c r="A18" s="83" t="s">
        <v>46</v>
      </c>
      <c r="B18" s="59">
        <v>11</v>
      </c>
      <c r="C18" s="12"/>
      <c r="D18" s="59">
        <v>8</v>
      </c>
      <c r="E18" s="12"/>
      <c r="F18" s="59">
        <v>8</v>
      </c>
      <c r="G18" s="12"/>
      <c r="H18" s="59">
        <v>12</v>
      </c>
      <c r="I18" s="12"/>
      <c r="J18" s="59">
        <v>10</v>
      </c>
      <c r="K18" s="12"/>
      <c r="L18" s="59">
        <v>14</v>
      </c>
      <c r="M18" s="12"/>
      <c r="N18" s="59">
        <v>12</v>
      </c>
      <c r="O18" s="12"/>
      <c r="P18" s="60">
        <v>9</v>
      </c>
      <c r="Q18" s="12"/>
      <c r="R18" s="59">
        <v>13</v>
      </c>
      <c r="S18" s="12"/>
      <c r="T18" s="60">
        <v>11</v>
      </c>
      <c r="U18" s="12"/>
      <c r="V18" s="59">
        <v>8</v>
      </c>
      <c r="W18" s="12"/>
      <c r="X18" s="59">
        <v>13</v>
      </c>
      <c r="Y18" s="12"/>
      <c r="Z18" s="83" t="s">
        <v>46</v>
      </c>
    </row>
    <row r="19" spans="1:26" x14ac:dyDescent="0.25">
      <c r="A19" s="82" t="s">
        <v>47</v>
      </c>
      <c r="B19" s="58">
        <v>12</v>
      </c>
      <c r="C19" s="12"/>
      <c r="D19" s="58">
        <v>9</v>
      </c>
      <c r="E19" s="12"/>
      <c r="F19" s="58">
        <v>9</v>
      </c>
      <c r="G19" s="12"/>
      <c r="H19" s="58">
        <v>13</v>
      </c>
      <c r="I19" s="12"/>
      <c r="J19" s="58">
        <v>11</v>
      </c>
      <c r="K19" s="12"/>
      <c r="L19" s="58">
        <v>15</v>
      </c>
      <c r="M19" s="12"/>
      <c r="N19" s="58">
        <v>13</v>
      </c>
      <c r="O19" s="12"/>
      <c r="P19" s="61">
        <v>10</v>
      </c>
      <c r="Q19" s="12"/>
      <c r="R19" s="58">
        <v>14</v>
      </c>
      <c r="S19" s="12"/>
      <c r="T19" s="61">
        <v>12</v>
      </c>
      <c r="U19" s="12"/>
      <c r="V19" s="58">
        <v>9</v>
      </c>
      <c r="W19" s="12"/>
      <c r="X19" s="58">
        <v>14</v>
      </c>
      <c r="Y19" s="12"/>
      <c r="Z19" s="82" t="s">
        <v>47</v>
      </c>
    </row>
    <row r="20" spans="1:26" x14ac:dyDescent="0.25">
      <c r="A20" s="83" t="s">
        <v>42</v>
      </c>
      <c r="B20" s="59">
        <v>13</v>
      </c>
      <c r="C20" s="12"/>
      <c r="D20" s="59">
        <v>10</v>
      </c>
      <c r="E20" s="12"/>
      <c r="F20" s="59">
        <v>10</v>
      </c>
      <c r="G20" s="12"/>
      <c r="H20" s="59">
        <v>14</v>
      </c>
      <c r="I20" s="12"/>
      <c r="J20" s="59">
        <v>12</v>
      </c>
      <c r="K20" s="12"/>
      <c r="L20" s="59">
        <v>16</v>
      </c>
      <c r="M20" s="12"/>
      <c r="N20" s="59">
        <v>14</v>
      </c>
      <c r="O20" s="12"/>
      <c r="P20" s="60">
        <v>11</v>
      </c>
      <c r="Q20" s="12"/>
      <c r="R20" s="59">
        <v>15</v>
      </c>
      <c r="S20" s="12"/>
      <c r="T20" s="60">
        <v>13</v>
      </c>
      <c r="U20" s="12"/>
      <c r="V20" s="59">
        <v>10</v>
      </c>
      <c r="W20" s="12"/>
      <c r="X20" s="59">
        <v>15</v>
      </c>
      <c r="Y20" s="12"/>
      <c r="Z20" s="83" t="s">
        <v>42</v>
      </c>
    </row>
    <row r="21" spans="1:26" x14ac:dyDescent="0.25">
      <c r="A21" s="83" t="s">
        <v>31</v>
      </c>
      <c r="B21" s="59">
        <v>14</v>
      </c>
      <c r="C21" s="12"/>
      <c r="D21" s="59">
        <v>11</v>
      </c>
      <c r="E21" s="12"/>
      <c r="F21" s="59">
        <v>11</v>
      </c>
      <c r="G21" s="12"/>
      <c r="H21" s="59">
        <v>15</v>
      </c>
      <c r="I21" s="12"/>
      <c r="J21" s="59">
        <v>13</v>
      </c>
      <c r="K21" s="12"/>
      <c r="L21" s="59">
        <v>17</v>
      </c>
      <c r="M21" s="12"/>
      <c r="N21" s="59">
        <v>15</v>
      </c>
      <c r="O21" s="12"/>
      <c r="P21" s="60">
        <v>12</v>
      </c>
      <c r="Q21" s="12"/>
      <c r="R21" s="59">
        <v>16</v>
      </c>
      <c r="S21" s="12"/>
      <c r="T21" s="60">
        <v>14</v>
      </c>
      <c r="U21" s="12"/>
      <c r="V21" s="59">
        <v>11</v>
      </c>
      <c r="W21" s="12"/>
      <c r="X21" s="59">
        <v>16</v>
      </c>
      <c r="Y21" s="12"/>
      <c r="Z21" s="83" t="s">
        <v>31</v>
      </c>
    </row>
    <row r="22" spans="1:26" x14ac:dyDescent="0.25">
      <c r="A22" s="83" t="s">
        <v>43</v>
      </c>
      <c r="B22" s="59">
        <v>15</v>
      </c>
      <c r="C22" s="12"/>
      <c r="D22" s="59">
        <v>12</v>
      </c>
      <c r="E22" s="12"/>
      <c r="F22" s="59">
        <v>12</v>
      </c>
      <c r="G22" s="12"/>
      <c r="H22" s="59">
        <v>16</v>
      </c>
      <c r="I22" s="12"/>
      <c r="J22" s="59">
        <v>14</v>
      </c>
      <c r="K22" s="12"/>
      <c r="L22" s="59">
        <v>18</v>
      </c>
      <c r="M22" s="12"/>
      <c r="N22" s="59">
        <v>16</v>
      </c>
      <c r="O22" s="12"/>
      <c r="P22" s="60">
        <v>13</v>
      </c>
      <c r="Q22" s="12"/>
      <c r="R22" s="59">
        <v>17</v>
      </c>
      <c r="S22" s="12"/>
      <c r="T22" s="60">
        <v>15</v>
      </c>
      <c r="U22" s="12"/>
      <c r="V22" s="59">
        <v>12</v>
      </c>
      <c r="W22" s="12"/>
      <c r="X22" s="59">
        <v>17</v>
      </c>
      <c r="Y22" s="12"/>
      <c r="Z22" s="83" t="s">
        <v>43</v>
      </c>
    </row>
    <row r="23" spans="1:26" x14ac:dyDescent="0.25">
      <c r="A23" s="83" t="s">
        <v>44</v>
      </c>
      <c r="B23" s="59">
        <v>16</v>
      </c>
      <c r="C23" s="12"/>
      <c r="D23" s="59">
        <v>13</v>
      </c>
      <c r="E23" s="12"/>
      <c r="F23" s="59">
        <v>13</v>
      </c>
      <c r="G23" s="12"/>
      <c r="H23" s="59">
        <v>17</v>
      </c>
      <c r="I23" s="12"/>
      <c r="J23" s="59">
        <v>15</v>
      </c>
      <c r="K23" s="12"/>
      <c r="L23" s="59">
        <v>19</v>
      </c>
      <c r="M23" s="12"/>
      <c r="N23" s="59">
        <v>17</v>
      </c>
      <c r="O23" s="12"/>
      <c r="P23" s="60">
        <v>14</v>
      </c>
      <c r="Q23" s="12"/>
      <c r="R23" s="59">
        <v>18</v>
      </c>
      <c r="S23" s="12"/>
      <c r="T23" s="60">
        <v>16</v>
      </c>
      <c r="U23" s="12"/>
      <c r="V23" s="59">
        <v>13</v>
      </c>
      <c r="W23" s="12"/>
      <c r="X23" s="59">
        <v>18</v>
      </c>
      <c r="Y23" s="12"/>
      <c r="Z23" s="83" t="s">
        <v>44</v>
      </c>
    </row>
    <row r="24" spans="1:26" x14ac:dyDescent="0.25">
      <c r="A24" s="83" t="s">
        <v>45</v>
      </c>
      <c r="B24" s="59">
        <v>17</v>
      </c>
      <c r="C24" s="12"/>
      <c r="D24" s="59">
        <v>14</v>
      </c>
      <c r="E24" s="12"/>
      <c r="F24" s="59">
        <v>14</v>
      </c>
      <c r="G24" s="12"/>
      <c r="H24" s="59">
        <v>18</v>
      </c>
      <c r="I24" s="12"/>
      <c r="J24" s="59">
        <v>16</v>
      </c>
      <c r="K24" s="12"/>
      <c r="L24" s="59">
        <v>20</v>
      </c>
      <c r="M24" s="12"/>
      <c r="N24" s="59">
        <v>18</v>
      </c>
      <c r="O24" s="12"/>
      <c r="P24" s="60">
        <v>15</v>
      </c>
      <c r="Q24" s="12"/>
      <c r="R24" s="59">
        <v>19</v>
      </c>
      <c r="S24" s="12"/>
      <c r="T24" s="60">
        <v>17</v>
      </c>
      <c r="U24" s="12"/>
      <c r="V24" s="59">
        <v>14</v>
      </c>
      <c r="W24" s="12"/>
      <c r="X24" s="59">
        <v>19</v>
      </c>
      <c r="Y24" s="15"/>
      <c r="Z24" s="83" t="s">
        <v>45</v>
      </c>
    </row>
    <row r="25" spans="1:26" x14ac:dyDescent="0.25">
      <c r="A25" s="83" t="s">
        <v>46</v>
      </c>
      <c r="B25" s="59">
        <v>18</v>
      </c>
      <c r="C25" s="12"/>
      <c r="D25" s="59">
        <v>15</v>
      </c>
      <c r="E25" s="12"/>
      <c r="F25" s="59">
        <v>15</v>
      </c>
      <c r="G25" s="12"/>
      <c r="H25" s="59">
        <v>19</v>
      </c>
      <c r="I25" s="12"/>
      <c r="J25" s="59">
        <v>17</v>
      </c>
      <c r="K25" s="12"/>
      <c r="L25" s="59">
        <v>21</v>
      </c>
      <c r="M25" s="12"/>
      <c r="N25" s="59">
        <v>19</v>
      </c>
      <c r="O25" s="12"/>
      <c r="P25" s="60">
        <v>16</v>
      </c>
      <c r="Q25" s="12"/>
      <c r="R25" s="59">
        <v>20</v>
      </c>
      <c r="S25" s="12"/>
      <c r="T25" s="60">
        <v>18</v>
      </c>
      <c r="U25" s="12"/>
      <c r="V25" s="59">
        <v>15</v>
      </c>
      <c r="W25" s="12"/>
      <c r="X25" s="59">
        <v>20</v>
      </c>
      <c r="Y25" s="12"/>
      <c r="Z25" s="83" t="s">
        <v>46</v>
      </c>
    </row>
    <row r="26" spans="1:26" x14ac:dyDescent="0.25">
      <c r="A26" s="82" t="s">
        <v>47</v>
      </c>
      <c r="B26" s="58">
        <v>19</v>
      </c>
      <c r="C26" s="12"/>
      <c r="D26" s="58">
        <v>16</v>
      </c>
      <c r="E26" s="12"/>
      <c r="F26" s="58">
        <v>16</v>
      </c>
      <c r="G26" s="12"/>
      <c r="H26" s="58">
        <v>20</v>
      </c>
      <c r="I26" s="12"/>
      <c r="J26" s="58">
        <v>18</v>
      </c>
      <c r="K26" s="12"/>
      <c r="L26" s="58">
        <v>22</v>
      </c>
      <c r="M26" s="12"/>
      <c r="N26" s="58">
        <v>20</v>
      </c>
      <c r="O26" s="12"/>
      <c r="P26" s="61">
        <v>17</v>
      </c>
      <c r="Q26" s="12"/>
      <c r="R26" s="58">
        <v>21</v>
      </c>
      <c r="S26" s="12"/>
      <c r="T26" s="61">
        <v>19</v>
      </c>
      <c r="U26" s="12"/>
      <c r="V26" s="58">
        <v>16</v>
      </c>
      <c r="W26" s="12"/>
      <c r="X26" s="58">
        <v>21</v>
      </c>
      <c r="Y26" s="12"/>
      <c r="Z26" s="82" t="s">
        <v>47</v>
      </c>
    </row>
    <row r="27" spans="1:26" x14ac:dyDescent="0.25">
      <c r="A27" s="83" t="s">
        <v>42</v>
      </c>
      <c r="B27" s="59">
        <v>20</v>
      </c>
      <c r="C27" s="12"/>
      <c r="D27" s="59">
        <v>17</v>
      </c>
      <c r="E27" s="12"/>
      <c r="F27" s="59">
        <v>17</v>
      </c>
      <c r="G27" s="12"/>
      <c r="H27" s="59">
        <v>21</v>
      </c>
      <c r="I27" s="12"/>
      <c r="J27" s="59">
        <v>19</v>
      </c>
      <c r="K27" s="12"/>
      <c r="L27" s="59">
        <v>23</v>
      </c>
      <c r="M27" s="12"/>
      <c r="N27" s="59">
        <v>21</v>
      </c>
      <c r="O27" s="12"/>
      <c r="P27" s="60">
        <v>18</v>
      </c>
      <c r="Q27" s="12"/>
      <c r="R27" s="59">
        <v>22</v>
      </c>
      <c r="S27" s="12"/>
      <c r="T27" s="60">
        <v>20</v>
      </c>
      <c r="U27" s="12"/>
      <c r="V27" s="59">
        <v>17</v>
      </c>
      <c r="W27" s="12"/>
      <c r="X27" s="59">
        <v>22</v>
      </c>
      <c r="Y27" s="12"/>
      <c r="Z27" s="83" t="s">
        <v>42</v>
      </c>
    </row>
    <row r="28" spans="1:26" x14ac:dyDescent="0.25">
      <c r="A28" s="83" t="s">
        <v>31</v>
      </c>
      <c r="B28" s="59">
        <v>21</v>
      </c>
      <c r="C28" s="12"/>
      <c r="D28" s="59">
        <v>18</v>
      </c>
      <c r="E28" s="12"/>
      <c r="F28" s="59">
        <v>18</v>
      </c>
      <c r="G28" s="12"/>
      <c r="H28" s="59">
        <v>22</v>
      </c>
      <c r="I28" s="12"/>
      <c r="J28" s="59">
        <v>20</v>
      </c>
      <c r="K28" s="12"/>
      <c r="L28" s="59">
        <v>24</v>
      </c>
      <c r="M28" s="12"/>
      <c r="N28" s="59">
        <v>22</v>
      </c>
      <c r="O28" s="12"/>
      <c r="P28" s="60">
        <v>19</v>
      </c>
      <c r="Q28" s="12"/>
      <c r="R28" s="59">
        <v>23</v>
      </c>
      <c r="S28" s="12"/>
      <c r="T28" s="60">
        <v>21</v>
      </c>
      <c r="U28" s="12"/>
      <c r="V28" s="59">
        <v>18</v>
      </c>
      <c r="W28" s="13"/>
      <c r="X28" s="59">
        <v>23</v>
      </c>
      <c r="Y28" s="12"/>
      <c r="Z28" s="83" t="s">
        <v>31</v>
      </c>
    </row>
    <row r="29" spans="1:26" x14ac:dyDescent="0.25">
      <c r="A29" s="83" t="s">
        <v>43</v>
      </c>
      <c r="B29" s="59">
        <v>22</v>
      </c>
      <c r="C29" s="15"/>
      <c r="D29" s="59">
        <v>19</v>
      </c>
      <c r="E29" s="12"/>
      <c r="F29" s="59">
        <v>19</v>
      </c>
      <c r="G29" s="12"/>
      <c r="H29" s="59">
        <v>23</v>
      </c>
      <c r="I29" s="12"/>
      <c r="J29" s="59">
        <v>21</v>
      </c>
      <c r="K29" s="12"/>
      <c r="L29" s="59">
        <v>25</v>
      </c>
      <c r="M29" s="12"/>
      <c r="N29" s="59">
        <v>23</v>
      </c>
      <c r="O29" s="15"/>
      <c r="P29" s="60">
        <v>20</v>
      </c>
      <c r="Q29" s="12"/>
      <c r="R29" s="59">
        <v>24</v>
      </c>
      <c r="S29" s="12"/>
      <c r="T29" s="60">
        <v>22</v>
      </c>
      <c r="U29" s="12"/>
      <c r="V29" s="59">
        <v>19</v>
      </c>
      <c r="W29" s="12"/>
      <c r="X29" s="59">
        <v>24</v>
      </c>
      <c r="Y29" s="12"/>
      <c r="Z29" s="83" t="s">
        <v>43</v>
      </c>
    </row>
    <row r="30" spans="1:26" x14ac:dyDescent="0.25">
      <c r="A30" s="83" t="s">
        <v>44</v>
      </c>
      <c r="B30" s="59">
        <v>23</v>
      </c>
      <c r="C30" s="12"/>
      <c r="D30" s="59">
        <v>20</v>
      </c>
      <c r="E30" s="12"/>
      <c r="F30" s="59">
        <v>20</v>
      </c>
      <c r="G30" s="12"/>
      <c r="H30" s="59">
        <v>24</v>
      </c>
      <c r="I30" s="12"/>
      <c r="J30" s="59">
        <v>22</v>
      </c>
      <c r="K30" s="12"/>
      <c r="L30" s="59">
        <v>26</v>
      </c>
      <c r="M30" s="12"/>
      <c r="N30" s="59">
        <v>24</v>
      </c>
      <c r="O30" s="12"/>
      <c r="P30" s="60">
        <v>21</v>
      </c>
      <c r="Q30" s="12"/>
      <c r="R30" s="59">
        <v>25</v>
      </c>
      <c r="S30" s="15"/>
      <c r="T30" s="60">
        <v>23</v>
      </c>
      <c r="U30" s="12"/>
      <c r="V30" s="59">
        <v>20</v>
      </c>
      <c r="W30" s="12"/>
      <c r="X30" s="59">
        <v>25</v>
      </c>
      <c r="Y30" s="12"/>
      <c r="Z30" s="83" t="s">
        <v>44</v>
      </c>
    </row>
    <row r="31" spans="1:26" x14ac:dyDescent="0.25">
      <c r="A31" s="83" t="s">
        <v>45</v>
      </c>
      <c r="B31" s="59">
        <v>24</v>
      </c>
      <c r="C31" s="12"/>
      <c r="D31" s="59">
        <v>21</v>
      </c>
      <c r="E31" s="13"/>
      <c r="F31" s="59">
        <v>21</v>
      </c>
      <c r="G31" s="12"/>
      <c r="H31" s="59">
        <v>25</v>
      </c>
      <c r="I31" s="12"/>
      <c r="J31" s="59">
        <v>23</v>
      </c>
      <c r="K31" s="12"/>
      <c r="L31" s="59">
        <v>27</v>
      </c>
      <c r="M31" s="12"/>
      <c r="N31" s="59">
        <v>25</v>
      </c>
      <c r="O31" s="12"/>
      <c r="P31" s="60">
        <v>22</v>
      </c>
      <c r="Q31" s="13"/>
      <c r="R31" s="59">
        <v>26</v>
      </c>
      <c r="S31" s="12"/>
      <c r="T31" s="60">
        <v>24</v>
      </c>
      <c r="U31" s="12"/>
      <c r="V31" s="59">
        <v>21</v>
      </c>
      <c r="W31" s="12"/>
      <c r="X31" s="59">
        <v>26</v>
      </c>
      <c r="Y31" s="12"/>
      <c r="Z31" s="83" t="s">
        <v>45</v>
      </c>
    </row>
    <row r="32" spans="1:26" x14ac:dyDescent="0.25">
      <c r="A32" s="83" t="s">
        <v>46</v>
      </c>
      <c r="B32" s="59">
        <v>25</v>
      </c>
      <c r="C32" s="15"/>
      <c r="D32" s="59">
        <v>22</v>
      </c>
      <c r="E32" s="12"/>
      <c r="F32" s="59">
        <v>22</v>
      </c>
      <c r="G32" s="13"/>
      <c r="H32" s="59">
        <v>26</v>
      </c>
      <c r="I32" s="12"/>
      <c r="J32" s="59">
        <v>24</v>
      </c>
      <c r="K32" s="12"/>
      <c r="L32" s="59">
        <v>28</v>
      </c>
      <c r="M32" s="12"/>
      <c r="N32" s="59">
        <v>26</v>
      </c>
      <c r="O32" s="12"/>
      <c r="P32" s="60">
        <v>23</v>
      </c>
      <c r="Q32" s="12"/>
      <c r="R32" s="59">
        <v>27</v>
      </c>
      <c r="S32" s="12"/>
      <c r="T32" s="60">
        <v>25</v>
      </c>
      <c r="U32" s="12"/>
      <c r="V32" s="59">
        <v>22</v>
      </c>
      <c r="W32" s="12"/>
      <c r="X32" s="59">
        <v>27</v>
      </c>
      <c r="Y32" s="12"/>
      <c r="Z32" s="83" t="s">
        <v>46</v>
      </c>
    </row>
    <row r="33" spans="1:26" x14ac:dyDescent="0.25">
      <c r="A33" s="82" t="s">
        <v>47</v>
      </c>
      <c r="B33" s="58">
        <v>26</v>
      </c>
      <c r="C33" s="12"/>
      <c r="D33" s="58">
        <v>23</v>
      </c>
      <c r="E33" s="12"/>
      <c r="F33" s="58">
        <v>23</v>
      </c>
      <c r="G33" s="12"/>
      <c r="H33" s="58">
        <v>27</v>
      </c>
      <c r="I33" s="12"/>
      <c r="J33" s="58">
        <v>25</v>
      </c>
      <c r="K33" s="12"/>
      <c r="L33" s="58">
        <v>29</v>
      </c>
      <c r="M33" s="12"/>
      <c r="N33" s="58">
        <v>27</v>
      </c>
      <c r="O33" s="12"/>
      <c r="P33" s="61">
        <v>24</v>
      </c>
      <c r="Q33" s="12"/>
      <c r="R33" s="58">
        <v>28</v>
      </c>
      <c r="S33" s="12"/>
      <c r="T33" s="61">
        <v>26</v>
      </c>
      <c r="U33" s="12"/>
      <c r="V33" s="58">
        <v>23</v>
      </c>
      <c r="W33" s="12"/>
      <c r="X33" s="58">
        <v>28</v>
      </c>
      <c r="Y33" s="12"/>
      <c r="Z33" s="82" t="s">
        <v>47</v>
      </c>
    </row>
    <row r="34" spans="1:26" x14ac:dyDescent="0.25">
      <c r="A34" s="83" t="s">
        <v>42</v>
      </c>
      <c r="B34" s="59">
        <v>27</v>
      </c>
      <c r="C34" s="12"/>
      <c r="D34" s="59">
        <v>24</v>
      </c>
      <c r="E34" s="12"/>
      <c r="F34" s="59">
        <v>24</v>
      </c>
      <c r="G34" s="12"/>
      <c r="H34" s="59">
        <v>28</v>
      </c>
      <c r="I34" s="12"/>
      <c r="J34" s="59">
        <v>26</v>
      </c>
      <c r="K34" s="12"/>
      <c r="L34" s="59">
        <v>30</v>
      </c>
      <c r="M34" s="12"/>
      <c r="N34" s="59">
        <v>28</v>
      </c>
      <c r="O34" s="12"/>
      <c r="P34" s="60">
        <v>25</v>
      </c>
      <c r="Q34" s="12"/>
      <c r="R34" s="59">
        <v>29</v>
      </c>
      <c r="S34" s="12"/>
      <c r="T34" s="59">
        <v>27</v>
      </c>
      <c r="U34" s="12"/>
      <c r="V34" s="59">
        <v>24</v>
      </c>
      <c r="W34" s="12"/>
      <c r="X34" s="59">
        <v>29</v>
      </c>
      <c r="Y34" s="12"/>
      <c r="Z34" s="83" t="s">
        <v>42</v>
      </c>
    </row>
    <row r="35" spans="1:26" x14ac:dyDescent="0.25">
      <c r="A35" s="83" t="s">
        <v>31</v>
      </c>
      <c r="B35" s="59">
        <v>28</v>
      </c>
      <c r="C35" s="12"/>
      <c r="D35" s="59">
        <v>25</v>
      </c>
      <c r="E35" s="12"/>
      <c r="F35" s="59">
        <v>25</v>
      </c>
      <c r="G35" s="14"/>
      <c r="H35" s="59">
        <v>29</v>
      </c>
      <c r="I35" s="12"/>
      <c r="J35" s="59">
        <v>27</v>
      </c>
      <c r="K35" s="12"/>
      <c r="L35" s="62"/>
      <c r="M35" s="63"/>
      <c r="N35" s="59">
        <v>29</v>
      </c>
      <c r="O35" s="12"/>
      <c r="P35" s="60">
        <v>26</v>
      </c>
      <c r="Q35" s="14"/>
      <c r="R35" s="59">
        <v>30</v>
      </c>
      <c r="S35" s="12"/>
      <c r="T35" s="59">
        <v>28</v>
      </c>
      <c r="U35" s="12"/>
      <c r="V35" s="59">
        <v>25</v>
      </c>
      <c r="W35" s="14"/>
      <c r="X35" s="59">
        <v>30</v>
      </c>
      <c r="Y35" s="12"/>
      <c r="Z35" s="83" t="s">
        <v>31</v>
      </c>
    </row>
    <row r="36" spans="1:26" x14ac:dyDescent="0.25">
      <c r="A36" s="83" t="s">
        <v>43</v>
      </c>
      <c r="B36" s="59">
        <v>29</v>
      </c>
      <c r="C36" s="12"/>
      <c r="D36" s="59">
        <v>26</v>
      </c>
      <c r="E36" s="12"/>
      <c r="F36" s="59">
        <v>26</v>
      </c>
      <c r="G36" s="12"/>
      <c r="H36" s="59">
        <v>30</v>
      </c>
      <c r="I36" s="12"/>
      <c r="J36" s="59">
        <v>28</v>
      </c>
      <c r="K36" s="12"/>
      <c r="L36" s="62"/>
      <c r="M36" s="63"/>
      <c r="N36" s="59">
        <v>30</v>
      </c>
      <c r="O36" s="12"/>
      <c r="P36" s="59">
        <v>27</v>
      </c>
      <c r="Q36" s="12"/>
      <c r="R36" s="57" t="s">
        <v>23</v>
      </c>
      <c r="S36" s="56"/>
      <c r="T36" s="59">
        <v>29</v>
      </c>
      <c r="U36" s="16"/>
      <c r="V36" s="59">
        <v>26</v>
      </c>
      <c r="W36" s="12"/>
      <c r="X36" s="59">
        <v>31</v>
      </c>
      <c r="Y36" s="12"/>
      <c r="Z36" s="83" t="s">
        <v>43</v>
      </c>
    </row>
    <row r="37" spans="1:26" x14ac:dyDescent="0.25">
      <c r="A37" s="83" t="s">
        <v>44</v>
      </c>
      <c r="B37" s="59">
        <v>30</v>
      </c>
      <c r="C37" s="12"/>
      <c r="D37" s="59">
        <v>27</v>
      </c>
      <c r="E37" s="12"/>
      <c r="F37" s="59">
        <v>27</v>
      </c>
      <c r="G37" s="12"/>
      <c r="H37" s="62"/>
      <c r="I37" s="63"/>
      <c r="J37" s="59">
        <v>29</v>
      </c>
      <c r="K37" s="12"/>
      <c r="L37" s="62"/>
      <c r="M37" s="63"/>
      <c r="N37" s="59">
        <v>31</v>
      </c>
      <c r="O37" s="12"/>
      <c r="P37" s="59">
        <v>28</v>
      </c>
      <c r="Q37" s="12"/>
      <c r="R37" s="57" t="s">
        <v>23</v>
      </c>
      <c r="S37" s="56"/>
      <c r="T37" s="59">
        <v>30</v>
      </c>
      <c r="U37" s="16"/>
      <c r="V37" s="59">
        <v>27</v>
      </c>
      <c r="W37" s="12"/>
      <c r="X37" s="57" t="s">
        <v>23</v>
      </c>
      <c r="Y37" s="56"/>
      <c r="Z37" s="83" t="s">
        <v>44</v>
      </c>
    </row>
    <row r="38" spans="1:26" x14ac:dyDescent="0.25">
      <c r="A38" s="83" t="s">
        <v>45</v>
      </c>
      <c r="B38" s="59">
        <v>31</v>
      </c>
      <c r="C38" s="12"/>
      <c r="D38" s="59">
        <v>28</v>
      </c>
      <c r="E38" s="12"/>
      <c r="F38" s="59">
        <v>28</v>
      </c>
      <c r="G38" s="12"/>
      <c r="H38" s="62"/>
      <c r="I38" s="63"/>
      <c r="J38" s="59">
        <v>30</v>
      </c>
      <c r="K38" s="12"/>
      <c r="L38" s="62"/>
      <c r="M38" s="63"/>
      <c r="N38" s="57"/>
      <c r="O38" s="56"/>
      <c r="P38" s="59">
        <v>29</v>
      </c>
      <c r="Q38" s="12"/>
      <c r="R38" s="57" t="s">
        <v>23</v>
      </c>
      <c r="S38" s="56"/>
      <c r="T38" s="59">
        <v>31</v>
      </c>
      <c r="U38" s="16"/>
      <c r="V38" s="59">
        <v>28</v>
      </c>
      <c r="W38" s="12"/>
      <c r="X38" s="57" t="s">
        <v>23</v>
      </c>
      <c r="Y38" s="56"/>
      <c r="Z38" s="83" t="s">
        <v>45</v>
      </c>
    </row>
    <row r="39" spans="1:26" x14ac:dyDescent="0.25">
      <c r="A39" s="83" t="s">
        <v>46</v>
      </c>
      <c r="B39" s="57"/>
      <c r="C39" s="57"/>
      <c r="D39" s="57" t="s">
        <v>23</v>
      </c>
      <c r="E39" s="63"/>
      <c r="F39" s="59">
        <v>29</v>
      </c>
      <c r="G39" s="12"/>
      <c r="H39" s="62"/>
      <c r="I39" s="63"/>
      <c r="J39" s="59">
        <v>31</v>
      </c>
      <c r="K39" s="12"/>
      <c r="L39" s="62"/>
      <c r="M39" s="63"/>
      <c r="N39" s="57"/>
      <c r="O39" s="56"/>
      <c r="P39" s="59">
        <v>30</v>
      </c>
      <c r="Q39" s="12"/>
      <c r="R39" s="57" t="s">
        <v>23</v>
      </c>
      <c r="S39" s="56"/>
      <c r="T39" s="56"/>
      <c r="U39" s="56"/>
      <c r="V39" s="59">
        <v>29</v>
      </c>
      <c r="W39" s="12"/>
      <c r="X39" s="57" t="s">
        <v>23</v>
      </c>
      <c r="Y39" s="56"/>
      <c r="Z39" s="83" t="s">
        <v>46</v>
      </c>
    </row>
    <row r="40" spans="1:26" x14ac:dyDescent="0.25">
      <c r="A40" s="82" t="s">
        <v>47</v>
      </c>
      <c r="B40" s="57"/>
      <c r="C40" s="57"/>
      <c r="D40" s="57" t="s">
        <v>23</v>
      </c>
      <c r="E40" s="63"/>
      <c r="F40" s="58">
        <v>30</v>
      </c>
      <c r="G40" s="12"/>
      <c r="H40" s="62"/>
      <c r="I40" s="63"/>
      <c r="J40" s="62"/>
      <c r="K40" s="63"/>
      <c r="L40" s="62"/>
      <c r="M40" s="63"/>
      <c r="N40" s="57"/>
      <c r="O40" s="56"/>
      <c r="P40" s="58">
        <v>31</v>
      </c>
      <c r="Q40" s="12"/>
      <c r="R40" s="57" t="s">
        <v>23</v>
      </c>
      <c r="S40" s="56"/>
      <c r="T40" s="56"/>
      <c r="U40" s="56"/>
      <c r="V40" s="59">
        <v>30</v>
      </c>
      <c r="W40" s="12"/>
      <c r="X40" s="57" t="s">
        <v>23</v>
      </c>
      <c r="Y40" s="56"/>
      <c r="Z40" s="82" t="s">
        <v>47</v>
      </c>
    </row>
    <row r="41" spans="1:26" x14ac:dyDescent="0.25">
      <c r="A41" s="83" t="s">
        <v>42</v>
      </c>
      <c r="B41" s="57"/>
      <c r="C41" s="57"/>
      <c r="D41" s="57"/>
      <c r="E41" s="63"/>
      <c r="F41" s="59">
        <v>31</v>
      </c>
      <c r="G41" s="12"/>
      <c r="H41" s="62"/>
      <c r="I41" s="63"/>
      <c r="J41" s="62"/>
      <c r="K41" s="63"/>
      <c r="L41" s="62"/>
      <c r="M41" s="63"/>
      <c r="N41" s="57"/>
      <c r="O41" s="56"/>
      <c r="P41" s="57"/>
      <c r="Q41" s="56"/>
      <c r="R41" s="57" t="s">
        <v>23</v>
      </c>
      <c r="S41" s="56"/>
      <c r="T41" s="56"/>
      <c r="U41" s="56"/>
      <c r="V41" s="57"/>
      <c r="W41" s="56"/>
      <c r="X41" s="57" t="s">
        <v>23</v>
      </c>
      <c r="Y41" s="56"/>
      <c r="Z41" s="83" t="s">
        <v>42</v>
      </c>
    </row>
    <row r="42" spans="1:26" x14ac:dyDescent="0.25">
      <c r="A42" s="83" t="s">
        <v>31</v>
      </c>
      <c r="B42" s="57"/>
      <c r="C42" s="57"/>
      <c r="D42" s="57"/>
      <c r="E42" s="63"/>
      <c r="F42" s="62"/>
      <c r="G42" s="63"/>
      <c r="H42" s="62"/>
      <c r="I42" s="63"/>
      <c r="J42" s="62"/>
      <c r="K42" s="63"/>
      <c r="L42" s="62"/>
      <c r="M42" s="63"/>
      <c r="N42" s="57"/>
      <c r="O42" s="56"/>
      <c r="P42" s="57"/>
      <c r="Q42" s="56"/>
      <c r="R42" s="57"/>
      <c r="S42" s="56"/>
      <c r="T42" s="56"/>
      <c r="U42" s="56"/>
      <c r="V42" s="57"/>
      <c r="W42" s="56"/>
      <c r="X42" s="57"/>
      <c r="Y42" s="56"/>
      <c r="Z42" s="83" t="s">
        <v>31</v>
      </c>
    </row>
    <row r="43" spans="1:26" x14ac:dyDescent="0.25">
      <c r="A43" s="64">
        <f>A4</f>
        <v>0</v>
      </c>
      <c r="B43" s="100">
        <v>1</v>
      </c>
      <c r="C43" s="97" t="s">
        <v>6</v>
      </c>
      <c r="D43" s="100">
        <v>2</v>
      </c>
      <c r="E43" s="97" t="s">
        <v>7</v>
      </c>
      <c r="F43" s="100">
        <v>3</v>
      </c>
      <c r="G43" s="97" t="s">
        <v>8</v>
      </c>
      <c r="H43" s="100">
        <v>4</v>
      </c>
      <c r="I43" s="97" t="s">
        <v>9</v>
      </c>
      <c r="J43" s="100">
        <v>5</v>
      </c>
      <c r="K43" s="97" t="s">
        <v>10</v>
      </c>
      <c r="L43" s="100">
        <v>6</v>
      </c>
      <c r="M43" s="97" t="s">
        <v>11</v>
      </c>
      <c r="N43" s="100">
        <v>7</v>
      </c>
      <c r="O43" s="97" t="s">
        <v>12</v>
      </c>
      <c r="P43" s="100">
        <v>8</v>
      </c>
      <c r="Q43" s="97" t="s">
        <v>13</v>
      </c>
      <c r="R43" s="100">
        <v>9</v>
      </c>
      <c r="S43" s="97" t="s">
        <v>14</v>
      </c>
      <c r="T43" s="100">
        <v>10</v>
      </c>
      <c r="U43" s="97" t="s">
        <v>15</v>
      </c>
      <c r="V43" s="100">
        <v>11</v>
      </c>
      <c r="W43" s="97" t="s">
        <v>16</v>
      </c>
      <c r="X43" s="100">
        <v>12</v>
      </c>
      <c r="Y43" s="97" t="s">
        <v>17</v>
      </c>
      <c r="Z43" s="56"/>
    </row>
    <row r="44" spans="1:26" ht="6" customHeight="1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x14ac:dyDescent="0.25">
      <c r="A45" s="85" t="s">
        <v>48</v>
      </c>
      <c r="B45" s="160">
        <f>SUM(C5:C42)</f>
        <v>0</v>
      </c>
      <c r="C45" s="161"/>
      <c r="D45" s="160">
        <f>SUM(E5:E42)</f>
        <v>0</v>
      </c>
      <c r="E45" s="161"/>
      <c r="F45" s="160">
        <f>SUM(G5:G42)</f>
        <v>0</v>
      </c>
      <c r="G45" s="161"/>
      <c r="H45" s="162">
        <f>SUM(I5:I42)</f>
        <v>0</v>
      </c>
      <c r="I45" s="163"/>
      <c r="J45" s="160">
        <f>SUM(K5:K42)</f>
        <v>0</v>
      </c>
      <c r="K45" s="161"/>
      <c r="L45" s="160">
        <f>SUM(M5:M42)</f>
        <v>0</v>
      </c>
      <c r="M45" s="161"/>
      <c r="N45" s="160">
        <f>SUM(O5:O42)</f>
        <v>0</v>
      </c>
      <c r="O45" s="161"/>
      <c r="P45" s="160">
        <f>SUM(Q5:Q42)</f>
        <v>0</v>
      </c>
      <c r="Q45" s="161"/>
      <c r="R45" s="160">
        <f>SUM(S5:S42)</f>
        <v>0</v>
      </c>
      <c r="S45" s="161"/>
      <c r="T45" s="160">
        <f>SUM(U5:U42)</f>
        <v>0</v>
      </c>
      <c r="U45" s="161"/>
      <c r="V45" s="160">
        <f>SUM(W5:W42)</f>
        <v>0</v>
      </c>
      <c r="W45" s="161"/>
      <c r="X45" s="160">
        <f>SUM(Y5:Y42)</f>
        <v>0</v>
      </c>
      <c r="Y45" s="161"/>
      <c r="Z45" s="56"/>
    </row>
    <row r="46" spans="1:26" x14ac:dyDescent="0.25">
      <c r="A46" s="85" t="s">
        <v>49</v>
      </c>
      <c r="B46" s="160">
        <f>IFERROR(AVERAGE(C5:C42),0)</f>
        <v>0</v>
      </c>
      <c r="C46" s="161"/>
      <c r="D46" s="160">
        <f>IFERROR(AVERAGE(E5:E42),0)</f>
        <v>0</v>
      </c>
      <c r="E46" s="161"/>
      <c r="F46" s="160">
        <f>IFERROR(AVERAGE(G5:G42),0)</f>
        <v>0</v>
      </c>
      <c r="G46" s="161"/>
      <c r="H46" s="162">
        <f>IFERROR(AVERAGE(I5:I42),0)</f>
        <v>0</v>
      </c>
      <c r="I46" s="163"/>
      <c r="J46" s="160">
        <f>IFERROR(AVERAGE(K5:K42),0)</f>
        <v>0</v>
      </c>
      <c r="K46" s="161"/>
      <c r="L46" s="160">
        <f>IFERROR(AVERAGE(M5:M42),0)</f>
        <v>0</v>
      </c>
      <c r="M46" s="161"/>
      <c r="N46" s="160">
        <f>IFERROR(AVERAGE(O5:O42),0)</f>
        <v>0</v>
      </c>
      <c r="O46" s="161"/>
      <c r="P46" s="160">
        <f>IFERROR(AVERAGE(Q5:Q42),0)</f>
        <v>0</v>
      </c>
      <c r="Q46" s="161"/>
      <c r="R46" s="160">
        <f>IFERROR(AVERAGE(S5:S42),0)</f>
        <v>0</v>
      </c>
      <c r="S46" s="161"/>
      <c r="T46" s="160">
        <f>IFERROR(AVERAGE(U5:U42),0)</f>
        <v>0</v>
      </c>
      <c r="U46" s="161"/>
      <c r="V46" s="160">
        <f>IFERROR(AVERAGE(W5:W42),0)</f>
        <v>0</v>
      </c>
      <c r="W46" s="161"/>
      <c r="X46" s="160">
        <f>IFERROR(AVERAGE(Y5:Y42),0)</f>
        <v>0</v>
      </c>
      <c r="Y46" s="161"/>
      <c r="Z46" s="56"/>
    </row>
    <row r="47" spans="1:26" x14ac:dyDescent="0.25">
      <c r="A47" s="85" t="s">
        <v>51</v>
      </c>
      <c r="B47" s="165">
        <f>COUNT(C5:C42)</f>
        <v>0</v>
      </c>
      <c r="C47" s="166"/>
      <c r="D47" s="165">
        <f>COUNT(E5:E42)</f>
        <v>0</v>
      </c>
      <c r="E47" s="166"/>
      <c r="F47" s="165">
        <f>COUNT(G5:G42)</f>
        <v>0</v>
      </c>
      <c r="G47" s="166"/>
      <c r="H47" s="162">
        <f>COUNT(I5:I42)</f>
        <v>0</v>
      </c>
      <c r="I47" s="163"/>
      <c r="J47" s="165">
        <f>COUNT(K5:K42)</f>
        <v>0</v>
      </c>
      <c r="K47" s="166"/>
      <c r="L47" s="165">
        <f>COUNT(M5:M42)</f>
        <v>0</v>
      </c>
      <c r="M47" s="166"/>
      <c r="N47" s="165">
        <f>COUNT(O5:O42)</f>
        <v>0</v>
      </c>
      <c r="O47" s="166"/>
      <c r="P47" s="165">
        <f>COUNT(Q5:Q42)</f>
        <v>0</v>
      </c>
      <c r="Q47" s="166"/>
      <c r="R47" s="165">
        <f>COUNT(S5:S42)</f>
        <v>0</v>
      </c>
      <c r="S47" s="166"/>
      <c r="T47" s="165">
        <f>COUNT(U5:U42)</f>
        <v>0</v>
      </c>
      <c r="U47" s="166"/>
      <c r="V47" s="165">
        <f>COUNT(W5:W42)</f>
        <v>0</v>
      </c>
      <c r="W47" s="166"/>
      <c r="X47" s="165">
        <f>COUNT(Y5:Y42)</f>
        <v>0</v>
      </c>
      <c r="Y47" s="166"/>
      <c r="Z47" s="56"/>
    </row>
    <row r="48" spans="1:26" x14ac:dyDescent="0.25">
      <c r="A48" s="85" t="s">
        <v>50</v>
      </c>
      <c r="B48" s="160">
        <f>IFERROR(STDEV(C5:C42),0)</f>
        <v>0</v>
      </c>
      <c r="C48" s="161"/>
      <c r="D48" s="160">
        <f>IFERROR(STDEV(E5:E42),0)</f>
        <v>0</v>
      </c>
      <c r="E48" s="161"/>
      <c r="F48" s="160">
        <f>IFERROR(STDEV(G5:G42),0)</f>
        <v>0</v>
      </c>
      <c r="G48" s="161"/>
      <c r="H48" s="162">
        <f>IFERROR(STDEV(I5:I42),0)</f>
        <v>0</v>
      </c>
      <c r="I48" s="163"/>
      <c r="J48" s="160">
        <f>IFERROR(STDEV(K5:K42),0)</f>
        <v>0</v>
      </c>
      <c r="K48" s="161"/>
      <c r="L48" s="160">
        <f>IFERROR(STDEV(M5:M42),0)</f>
        <v>0</v>
      </c>
      <c r="M48" s="161"/>
      <c r="N48" s="160">
        <f>IFERROR(STDEV(O5:O42),0)</f>
        <v>0</v>
      </c>
      <c r="O48" s="161"/>
      <c r="P48" s="160">
        <f>IFERROR(STDEV(Q5:Q42),0)</f>
        <v>0</v>
      </c>
      <c r="Q48" s="161"/>
      <c r="R48" s="160">
        <f>IFERROR(STDEV(S5:S42),0)</f>
        <v>0</v>
      </c>
      <c r="S48" s="161"/>
      <c r="T48" s="160">
        <f>IFERROR(STDEV(U5:U42),0)</f>
        <v>0</v>
      </c>
      <c r="U48" s="161"/>
      <c r="V48" s="160">
        <f>IFERROR(STDEV(W5:W42),0)</f>
        <v>0</v>
      </c>
      <c r="W48" s="161"/>
      <c r="X48" s="160">
        <f>IFERROR(STDEV(Y5:Y42),0)</f>
        <v>0</v>
      </c>
      <c r="Y48" s="161"/>
      <c r="Z48" s="56"/>
    </row>
    <row r="49" spans="1:26" ht="6" customHeight="1" x14ac:dyDescent="0.2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1" spans="1:26" x14ac:dyDescent="0.25">
      <c r="C51" s="84" t="s">
        <v>52</v>
      </c>
      <c r="D51" s="164" t="s">
        <v>110</v>
      </c>
      <c r="E51" s="164"/>
    </row>
    <row r="52" spans="1:26" x14ac:dyDescent="0.25">
      <c r="B52" s="104" t="s">
        <v>29</v>
      </c>
      <c r="C52" s="101" t="s">
        <v>6</v>
      </c>
      <c r="D52" s="151">
        <f>B45</f>
        <v>0</v>
      </c>
      <c r="E52" s="152"/>
    </row>
    <row r="53" spans="1:26" x14ac:dyDescent="0.25">
      <c r="B53" s="104" t="s">
        <v>30</v>
      </c>
      <c r="C53" s="101" t="s">
        <v>7</v>
      </c>
      <c r="D53" s="151">
        <f>D45</f>
        <v>0</v>
      </c>
      <c r="E53" s="152"/>
    </row>
    <row r="54" spans="1:26" x14ac:dyDescent="0.25">
      <c r="B54" s="104" t="s">
        <v>31</v>
      </c>
      <c r="C54" s="101" t="s">
        <v>8</v>
      </c>
      <c r="D54" s="151">
        <f>F45</f>
        <v>0</v>
      </c>
      <c r="E54" s="152"/>
    </row>
    <row r="55" spans="1:26" x14ac:dyDescent="0.25">
      <c r="B55" s="104" t="s">
        <v>32</v>
      </c>
      <c r="C55" s="101" t="s">
        <v>9</v>
      </c>
      <c r="D55" s="151">
        <f>H45</f>
        <v>0</v>
      </c>
      <c r="E55" s="152"/>
    </row>
    <row r="56" spans="1:26" x14ac:dyDescent="0.25">
      <c r="B56" s="104" t="s">
        <v>33</v>
      </c>
      <c r="C56" s="101" t="s">
        <v>10</v>
      </c>
      <c r="D56" s="151">
        <f>J45</f>
        <v>0</v>
      </c>
      <c r="E56" s="152"/>
    </row>
    <row r="57" spans="1:26" x14ac:dyDescent="0.25">
      <c r="B57" s="104" t="s">
        <v>34</v>
      </c>
      <c r="C57" s="101" t="s">
        <v>11</v>
      </c>
      <c r="D57" s="151">
        <f>L45</f>
        <v>0</v>
      </c>
      <c r="E57" s="152"/>
    </row>
    <row r="58" spans="1:26" x14ac:dyDescent="0.25">
      <c r="B58" s="104" t="s">
        <v>35</v>
      </c>
      <c r="C58" s="101" t="s">
        <v>12</v>
      </c>
      <c r="D58" s="151">
        <f>N45</f>
        <v>0</v>
      </c>
      <c r="E58" s="152"/>
    </row>
    <row r="59" spans="1:26" x14ac:dyDescent="0.25">
      <c r="B59" s="104" t="s">
        <v>36</v>
      </c>
      <c r="C59" s="101" t="s">
        <v>13</v>
      </c>
      <c r="D59" s="151">
        <f>P45</f>
        <v>0</v>
      </c>
      <c r="E59" s="152"/>
    </row>
    <row r="60" spans="1:26" x14ac:dyDescent="0.25">
      <c r="B60" s="104" t="s">
        <v>37</v>
      </c>
      <c r="C60" s="101" t="s">
        <v>14</v>
      </c>
      <c r="D60" s="151">
        <f>R45</f>
        <v>0</v>
      </c>
      <c r="E60" s="152"/>
    </row>
    <row r="61" spans="1:26" x14ac:dyDescent="0.25">
      <c r="B61" s="104" t="s">
        <v>38</v>
      </c>
      <c r="C61" s="101" t="s">
        <v>15</v>
      </c>
      <c r="D61" s="151">
        <f>T45</f>
        <v>0</v>
      </c>
      <c r="E61" s="152"/>
    </row>
    <row r="62" spans="1:26" x14ac:dyDescent="0.25">
      <c r="B62" s="104" t="s">
        <v>39</v>
      </c>
      <c r="C62" s="101" t="s">
        <v>16</v>
      </c>
      <c r="D62" s="151">
        <f>V45</f>
        <v>0</v>
      </c>
      <c r="E62" s="152"/>
    </row>
    <row r="63" spans="1:26" ht="15.75" thickBot="1" x14ac:dyDescent="0.3">
      <c r="B63" s="104" t="s">
        <v>40</v>
      </c>
      <c r="C63" s="101" t="s">
        <v>17</v>
      </c>
      <c r="D63" s="153">
        <f>X45</f>
        <v>0</v>
      </c>
      <c r="E63" s="154"/>
    </row>
    <row r="64" spans="1:26" ht="15.75" thickTop="1" x14ac:dyDescent="0.25">
      <c r="C64" s="102" t="s">
        <v>53</v>
      </c>
      <c r="D64" s="155">
        <f>SUM(D52:D63)</f>
        <v>0</v>
      </c>
      <c r="E64" s="156"/>
    </row>
    <row r="65" spans="3:5" x14ac:dyDescent="0.25">
      <c r="C65" s="103" t="s">
        <v>54</v>
      </c>
      <c r="D65" s="157">
        <f>IFERROR(AVERAGEIF(D52:D63,"&gt;0"),0)</f>
        <v>0</v>
      </c>
      <c r="E65" s="158"/>
    </row>
    <row r="66" spans="3:5" x14ac:dyDescent="0.25">
      <c r="C66" s="103" t="s">
        <v>55</v>
      </c>
      <c r="D66" s="157">
        <f>IFERROR(STDEV(D52:D63),0)</f>
        <v>0</v>
      </c>
      <c r="E66" s="158"/>
    </row>
  </sheetData>
  <mergeCells count="65">
    <mergeCell ref="V48:W48"/>
    <mergeCell ref="X48:Y48"/>
    <mergeCell ref="J48:K48"/>
    <mergeCell ref="L48:M48"/>
    <mergeCell ref="N48:O48"/>
    <mergeCell ref="P48:Q48"/>
    <mergeCell ref="R48:S48"/>
    <mergeCell ref="T48:U48"/>
    <mergeCell ref="X45:Y45"/>
    <mergeCell ref="L46:M46"/>
    <mergeCell ref="N46:O46"/>
    <mergeCell ref="P46:Q46"/>
    <mergeCell ref="N45:O45"/>
    <mergeCell ref="R46:S46"/>
    <mergeCell ref="T46:U46"/>
    <mergeCell ref="V46:W46"/>
    <mergeCell ref="X46:Y46"/>
    <mergeCell ref="X47:Y47"/>
    <mergeCell ref="B46:C46"/>
    <mergeCell ref="D46:E46"/>
    <mergeCell ref="F46:G46"/>
    <mergeCell ref="H46:I46"/>
    <mergeCell ref="J46:K46"/>
    <mergeCell ref="D51:E51"/>
    <mergeCell ref="V45:W45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P45:Q45"/>
    <mergeCell ref="R45:S45"/>
    <mergeCell ref="T45:U45"/>
    <mergeCell ref="N1:Q1"/>
    <mergeCell ref="B48:C48"/>
    <mergeCell ref="D48:E48"/>
    <mergeCell ref="F48:G48"/>
    <mergeCell ref="H48:I48"/>
    <mergeCell ref="B45:C45"/>
    <mergeCell ref="D45:E45"/>
    <mergeCell ref="F45:G45"/>
    <mergeCell ref="H45:I45"/>
    <mergeCell ref="L45:M45"/>
    <mergeCell ref="J45:K45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</mergeCells>
  <phoneticPr fontId="34" type="noConversion"/>
  <hyperlinks>
    <hyperlink ref="N1" r:id="rId1" display="Haz una consulta o comentario" xr:uid="{00000000-0004-0000-1300-000000000000}"/>
    <hyperlink ref="N1:P1" r:id="rId2" display="¿Tienes una consulta o comentario?" xr:uid="{00000000-0004-0000-1300-000001000000}"/>
    <hyperlink ref="N1:Q1" r:id="rId3" display="¿Tienes una consulta o comentario?" xr:uid="{21BED6DD-D55E-45B8-9C3B-F8C4D2CA6ECE}"/>
  </hyperlinks>
  <pageMargins left="0.7" right="0.7" top="0.75" bottom="0.75" header="0.3" footer="0.3"/>
  <pageSetup paperSize="9" orientation="portrait" horizontalDpi="200" verticalDpi="200" r:id="rId4"/>
  <drawing r:id="rId5"/>
  <legacyDrawing r:id="rId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8"/>
  <dimension ref="A1:O368"/>
  <sheetViews>
    <sheetView showGridLines="0" workbookViewId="0">
      <pane ySplit="3" topLeftCell="A4" activePane="bottomLeft" state="frozen"/>
      <selection pane="bottomLeft" activeCell="C4" sqref="C4"/>
    </sheetView>
  </sheetViews>
  <sheetFormatPr baseColWidth="10" defaultRowHeight="15" x14ac:dyDescent="0.25"/>
  <cols>
    <col min="1" max="1" width="3.5703125" customWidth="1"/>
    <col min="2" max="2" width="11.42578125" style="6" customWidth="1"/>
    <col min="3" max="3" width="30.42578125" customWidth="1"/>
    <col min="4" max="4" width="2.7109375" customWidth="1"/>
    <col min="5" max="15" width="11.42578125" customWidth="1"/>
  </cols>
  <sheetData>
    <row r="1" spans="1:15" ht="45" customHeight="1" x14ac:dyDescent="0.5">
      <c r="A1" s="5"/>
      <c r="B1" s="86" t="s">
        <v>18</v>
      </c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pans="1:15" ht="9.9499999999999993" customHeight="1" x14ac:dyDescent="0.25"/>
    <row r="3" spans="1:15" x14ac:dyDescent="0.25">
      <c r="B3" s="21" t="s">
        <v>19</v>
      </c>
      <c r="C3" s="21" t="s">
        <v>20</v>
      </c>
    </row>
    <row r="4" spans="1:15" x14ac:dyDescent="0.25">
      <c r="B4" s="25">
        <v>45658</v>
      </c>
      <c r="C4" s="11" t="s">
        <v>21</v>
      </c>
    </row>
    <row r="5" spans="1:15" x14ac:dyDescent="0.25">
      <c r="B5" s="25">
        <v>45659</v>
      </c>
      <c r="C5" s="11"/>
      <c r="E5" s="24" t="s">
        <v>81</v>
      </c>
    </row>
    <row r="6" spans="1:15" x14ac:dyDescent="0.25">
      <c r="B6" s="25">
        <v>45660</v>
      </c>
      <c r="C6" s="11"/>
      <c r="E6" s="24" t="s">
        <v>80</v>
      </c>
    </row>
    <row r="7" spans="1:15" x14ac:dyDescent="0.25">
      <c r="B7" s="25">
        <v>45661</v>
      </c>
      <c r="C7" s="11"/>
      <c r="E7" s="24" t="s">
        <v>82</v>
      </c>
    </row>
    <row r="8" spans="1:15" x14ac:dyDescent="0.25">
      <c r="B8" s="25">
        <v>45662</v>
      </c>
      <c r="C8" s="11"/>
      <c r="E8" s="24" t="s">
        <v>79</v>
      </c>
    </row>
    <row r="9" spans="1:15" x14ac:dyDescent="0.25">
      <c r="B9" s="25">
        <v>45663</v>
      </c>
      <c r="C9" s="11"/>
      <c r="E9" s="24" t="s">
        <v>113</v>
      </c>
    </row>
    <row r="10" spans="1:15" x14ac:dyDescent="0.25">
      <c r="B10" s="25">
        <v>45664</v>
      </c>
      <c r="C10" s="11"/>
      <c r="E10" s="24" t="s">
        <v>114</v>
      </c>
    </row>
    <row r="11" spans="1:15" x14ac:dyDescent="0.25">
      <c r="B11" s="25">
        <v>45665</v>
      </c>
      <c r="C11" s="11"/>
    </row>
    <row r="12" spans="1:15" x14ac:dyDescent="0.25">
      <c r="B12" s="25">
        <v>45666</v>
      </c>
      <c r="C12" s="11"/>
    </row>
    <row r="13" spans="1:15" x14ac:dyDescent="0.25">
      <c r="B13" s="25">
        <v>45667</v>
      </c>
      <c r="C13" s="11"/>
    </row>
    <row r="14" spans="1:15" x14ac:dyDescent="0.25">
      <c r="B14" s="25">
        <v>45668</v>
      </c>
      <c r="C14" s="11"/>
    </row>
    <row r="15" spans="1:15" x14ac:dyDescent="0.25">
      <c r="B15" s="25">
        <v>45669</v>
      </c>
      <c r="C15" s="11"/>
    </row>
    <row r="16" spans="1:15" x14ac:dyDescent="0.25">
      <c r="B16" s="25">
        <v>45670</v>
      </c>
      <c r="C16" s="11"/>
    </row>
    <row r="17" spans="2:3" x14ac:dyDescent="0.25">
      <c r="B17" s="25">
        <v>45671</v>
      </c>
      <c r="C17" s="11"/>
    </row>
    <row r="18" spans="2:3" x14ac:dyDescent="0.25">
      <c r="B18" s="25">
        <v>45672</v>
      </c>
      <c r="C18" s="11"/>
    </row>
    <row r="19" spans="2:3" x14ac:dyDescent="0.25">
      <c r="B19" s="25">
        <v>45673</v>
      </c>
      <c r="C19" s="11"/>
    </row>
    <row r="20" spans="2:3" x14ac:dyDescent="0.25">
      <c r="B20" s="25">
        <v>45674</v>
      </c>
      <c r="C20" s="11"/>
    </row>
    <row r="21" spans="2:3" x14ac:dyDescent="0.25">
      <c r="B21" s="25">
        <v>45675</v>
      </c>
      <c r="C21" s="11"/>
    </row>
    <row r="22" spans="2:3" x14ac:dyDescent="0.25">
      <c r="B22" s="25">
        <v>45676</v>
      </c>
      <c r="C22" s="11"/>
    </row>
    <row r="23" spans="2:3" x14ac:dyDescent="0.25">
      <c r="B23" s="25">
        <v>45677</v>
      </c>
      <c r="C23" s="11"/>
    </row>
    <row r="24" spans="2:3" x14ac:dyDescent="0.25">
      <c r="B24" s="25">
        <v>45678</v>
      </c>
      <c r="C24" s="11"/>
    </row>
    <row r="25" spans="2:3" x14ac:dyDescent="0.25">
      <c r="B25" s="25">
        <v>45679</v>
      </c>
      <c r="C25" s="11"/>
    </row>
    <row r="26" spans="2:3" x14ac:dyDescent="0.25">
      <c r="B26" s="25">
        <v>45680</v>
      </c>
      <c r="C26" s="11"/>
    </row>
    <row r="27" spans="2:3" x14ac:dyDescent="0.25">
      <c r="B27" s="25">
        <v>45681</v>
      </c>
      <c r="C27" s="11"/>
    </row>
    <row r="28" spans="2:3" x14ac:dyDescent="0.25">
      <c r="B28" s="25">
        <v>45682</v>
      </c>
      <c r="C28" s="11"/>
    </row>
    <row r="29" spans="2:3" x14ac:dyDescent="0.25">
      <c r="B29" s="25">
        <v>45683</v>
      </c>
      <c r="C29" s="11"/>
    </row>
    <row r="30" spans="2:3" x14ac:dyDescent="0.25">
      <c r="B30" s="25">
        <v>45684</v>
      </c>
      <c r="C30" s="11"/>
    </row>
    <row r="31" spans="2:3" x14ac:dyDescent="0.25">
      <c r="B31" s="25">
        <v>45685</v>
      </c>
      <c r="C31" s="11"/>
    </row>
    <row r="32" spans="2:3" x14ac:dyDescent="0.25">
      <c r="B32" s="25">
        <v>45686</v>
      </c>
      <c r="C32" s="11"/>
    </row>
    <row r="33" spans="2:3" x14ac:dyDescent="0.25">
      <c r="B33" s="25">
        <v>45687</v>
      </c>
      <c r="C33" s="11"/>
    </row>
    <row r="34" spans="2:3" x14ac:dyDescent="0.25">
      <c r="B34" s="25">
        <v>45688</v>
      </c>
      <c r="C34" s="11"/>
    </row>
    <row r="35" spans="2:3" x14ac:dyDescent="0.25">
      <c r="B35" s="25">
        <v>45689</v>
      </c>
      <c r="C35" s="11"/>
    </row>
    <row r="36" spans="2:3" x14ac:dyDescent="0.25">
      <c r="B36" s="25">
        <v>45690</v>
      </c>
      <c r="C36" s="11"/>
    </row>
    <row r="37" spans="2:3" x14ac:dyDescent="0.25">
      <c r="B37" s="25">
        <v>45691</v>
      </c>
      <c r="C37" s="11"/>
    </row>
    <row r="38" spans="2:3" x14ac:dyDescent="0.25">
      <c r="B38" s="25">
        <v>45692</v>
      </c>
      <c r="C38" s="11"/>
    </row>
    <row r="39" spans="2:3" x14ac:dyDescent="0.25">
      <c r="B39" s="25">
        <v>45693</v>
      </c>
      <c r="C39" s="11"/>
    </row>
    <row r="40" spans="2:3" x14ac:dyDescent="0.25">
      <c r="B40" s="25">
        <v>45694</v>
      </c>
      <c r="C40" s="11"/>
    </row>
    <row r="41" spans="2:3" x14ac:dyDescent="0.25">
      <c r="B41" s="25">
        <v>45695</v>
      </c>
      <c r="C41" s="11"/>
    </row>
    <row r="42" spans="2:3" x14ac:dyDescent="0.25">
      <c r="B42" s="25">
        <v>45696</v>
      </c>
      <c r="C42" s="11"/>
    </row>
    <row r="43" spans="2:3" x14ac:dyDescent="0.25">
      <c r="B43" s="25">
        <v>45697</v>
      </c>
      <c r="C43" s="11"/>
    </row>
    <row r="44" spans="2:3" x14ac:dyDescent="0.25">
      <c r="B44" s="25">
        <v>45698</v>
      </c>
      <c r="C44" s="11"/>
    </row>
    <row r="45" spans="2:3" x14ac:dyDescent="0.25">
      <c r="B45" s="25">
        <v>45699</v>
      </c>
      <c r="C45" s="11"/>
    </row>
    <row r="46" spans="2:3" x14ac:dyDescent="0.25">
      <c r="B46" s="25">
        <v>45700</v>
      </c>
      <c r="C46" s="11"/>
    </row>
    <row r="47" spans="2:3" x14ac:dyDescent="0.25">
      <c r="B47" s="25">
        <v>45701</v>
      </c>
      <c r="C47" s="11"/>
    </row>
    <row r="48" spans="2:3" x14ac:dyDescent="0.25">
      <c r="B48" s="25">
        <v>45702</v>
      </c>
      <c r="C48" s="11"/>
    </row>
    <row r="49" spans="2:3" x14ac:dyDescent="0.25">
      <c r="B49" s="25">
        <v>45703</v>
      </c>
      <c r="C49" s="11"/>
    </row>
    <row r="50" spans="2:3" x14ac:dyDescent="0.25">
      <c r="B50" s="25">
        <v>45704</v>
      </c>
      <c r="C50" s="11"/>
    </row>
    <row r="51" spans="2:3" x14ac:dyDescent="0.25">
      <c r="B51" s="25">
        <v>45705</v>
      </c>
      <c r="C51" s="11"/>
    </row>
    <row r="52" spans="2:3" x14ac:dyDescent="0.25">
      <c r="B52" s="25">
        <v>45706</v>
      </c>
      <c r="C52" s="11"/>
    </row>
    <row r="53" spans="2:3" x14ac:dyDescent="0.25">
      <c r="B53" s="25">
        <v>45707</v>
      </c>
      <c r="C53" s="11"/>
    </row>
    <row r="54" spans="2:3" x14ac:dyDescent="0.25">
      <c r="B54" s="25">
        <v>45708</v>
      </c>
      <c r="C54" s="11"/>
    </row>
    <row r="55" spans="2:3" x14ac:dyDescent="0.25">
      <c r="B55" s="25">
        <v>45709</v>
      </c>
      <c r="C55" s="11"/>
    </row>
    <row r="56" spans="2:3" x14ac:dyDescent="0.25">
      <c r="B56" s="25">
        <v>45710</v>
      </c>
      <c r="C56" s="11"/>
    </row>
    <row r="57" spans="2:3" x14ac:dyDescent="0.25">
      <c r="B57" s="25">
        <v>45711</v>
      </c>
      <c r="C57" s="11"/>
    </row>
    <row r="58" spans="2:3" x14ac:dyDescent="0.25">
      <c r="B58" s="25">
        <v>45712</v>
      </c>
      <c r="C58" s="11"/>
    </row>
    <row r="59" spans="2:3" x14ac:dyDescent="0.25">
      <c r="B59" s="25">
        <v>45713</v>
      </c>
      <c r="C59" s="11"/>
    </row>
    <row r="60" spans="2:3" x14ac:dyDescent="0.25">
      <c r="B60" s="25">
        <v>45714</v>
      </c>
      <c r="C60" s="11"/>
    </row>
    <row r="61" spans="2:3" x14ac:dyDescent="0.25">
      <c r="B61" s="25">
        <v>45715</v>
      </c>
      <c r="C61" s="11"/>
    </row>
    <row r="62" spans="2:3" x14ac:dyDescent="0.25">
      <c r="B62" s="25">
        <v>45716</v>
      </c>
      <c r="C62" s="11"/>
    </row>
    <row r="63" spans="2:3" x14ac:dyDescent="0.25">
      <c r="B63" s="25">
        <v>45717</v>
      </c>
      <c r="C63" s="11"/>
    </row>
    <row r="64" spans="2:3" x14ac:dyDescent="0.25">
      <c r="B64" s="25">
        <v>45718</v>
      </c>
      <c r="C64" s="11"/>
    </row>
    <row r="65" spans="2:3" x14ac:dyDescent="0.25">
      <c r="B65" s="25">
        <v>45719</v>
      </c>
      <c r="C65" s="11"/>
    </row>
    <row r="66" spans="2:3" x14ac:dyDescent="0.25">
      <c r="B66" s="25">
        <v>45720</v>
      </c>
      <c r="C66" s="11"/>
    </row>
    <row r="67" spans="2:3" x14ac:dyDescent="0.25">
      <c r="B67" s="25">
        <v>45721</v>
      </c>
      <c r="C67" s="11"/>
    </row>
    <row r="68" spans="2:3" x14ac:dyDescent="0.25">
      <c r="B68" s="25">
        <v>45722</v>
      </c>
      <c r="C68" s="11"/>
    </row>
    <row r="69" spans="2:3" x14ac:dyDescent="0.25">
      <c r="B69" s="25">
        <v>45723</v>
      </c>
      <c r="C69" s="11"/>
    </row>
    <row r="70" spans="2:3" x14ac:dyDescent="0.25">
      <c r="B70" s="25">
        <v>45724</v>
      </c>
      <c r="C70" s="11"/>
    </row>
    <row r="71" spans="2:3" x14ac:dyDescent="0.25">
      <c r="B71" s="25">
        <v>45725</v>
      </c>
      <c r="C71" s="11"/>
    </row>
    <row r="72" spans="2:3" x14ac:dyDescent="0.25">
      <c r="B72" s="25">
        <v>45726</v>
      </c>
      <c r="C72" s="11"/>
    </row>
    <row r="73" spans="2:3" x14ac:dyDescent="0.25">
      <c r="B73" s="25">
        <v>45727</v>
      </c>
      <c r="C73" s="11"/>
    </row>
    <row r="74" spans="2:3" x14ac:dyDescent="0.25">
      <c r="B74" s="25">
        <v>45728</v>
      </c>
      <c r="C74" s="11"/>
    </row>
    <row r="75" spans="2:3" x14ac:dyDescent="0.25">
      <c r="B75" s="25">
        <v>45729</v>
      </c>
      <c r="C75" s="11"/>
    </row>
    <row r="76" spans="2:3" x14ac:dyDescent="0.25">
      <c r="B76" s="25">
        <v>45730</v>
      </c>
      <c r="C76" s="11"/>
    </row>
    <row r="77" spans="2:3" x14ac:dyDescent="0.25">
      <c r="B77" s="25">
        <v>45731</v>
      </c>
      <c r="C77" s="11"/>
    </row>
    <row r="78" spans="2:3" x14ac:dyDescent="0.25">
      <c r="B78" s="25">
        <v>45732</v>
      </c>
      <c r="C78" s="11"/>
    </row>
    <row r="79" spans="2:3" x14ac:dyDescent="0.25">
      <c r="B79" s="25">
        <v>45733</v>
      </c>
      <c r="C79" s="11"/>
    </row>
    <row r="80" spans="2:3" x14ac:dyDescent="0.25">
      <c r="B80" s="25">
        <v>45734</v>
      </c>
      <c r="C80" s="11"/>
    </row>
    <row r="81" spans="2:3" x14ac:dyDescent="0.25">
      <c r="B81" s="25">
        <v>45735</v>
      </c>
      <c r="C81" s="11"/>
    </row>
    <row r="82" spans="2:3" x14ac:dyDescent="0.25">
      <c r="B82" s="25">
        <v>45736</v>
      </c>
      <c r="C82" s="11"/>
    </row>
    <row r="83" spans="2:3" x14ac:dyDescent="0.25">
      <c r="B83" s="25">
        <v>45737</v>
      </c>
      <c r="C83" s="11"/>
    </row>
    <row r="84" spans="2:3" x14ac:dyDescent="0.25">
      <c r="B84" s="25">
        <v>45738</v>
      </c>
      <c r="C84" s="11"/>
    </row>
    <row r="85" spans="2:3" x14ac:dyDescent="0.25">
      <c r="B85" s="25">
        <v>45739</v>
      </c>
      <c r="C85" s="11"/>
    </row>
    <row r="86" spans="2:3" x14ac:dyDescent="0.25">
      <c r="B86" s="25">
        <v>45740</v>
      </c>
      <c r="C86" s="11"/>
    </row>
    <row r="87" spans="2:3" x14ac:dyDescent="0.25">
      <c r="B87" s="25">
        <v>45741</v>
      </c>
      <c r="C87" s="11"/>
    </row>
    <row r="88" spans="2:3" x14ac:dyDescent="0.25">
      <c r="B88" s="25">
        <v>45742</v>
      </c>
      <c r="C88" s="11"/>
    </row>
    <row r="89" spans="2:3" x14ac:dyDescent="0.25">
      <c r="B89" s="25">
        <v>45743</v>
      </c>
      <c r="C89" s="11"/>
    </row>
    <row r="90" spans="2:3" x14ac:dyDescent="0.25">
      <c r="B90" s="25">
        <v>45744</v>
      </c>
      <c r="C90" s="11"/>
    </row>
    <row r="91" spans="2:3" x14ac:dyDescent="0.25">
      <c r="B91" s="25">
        <v>45745</v>
      </c>
      <c r="C91" s="11"/>
    </row>
    <row r="92" spans="2:3" x14ac:dyDescent="0.25">
      <c r="B92" s="25">
        <v>45746</v>
      </c>
      <c r="C92" s="11"/>
    </row>
    <row r="93" spans="2:3" x14ac:dyDescent="0.25">
      <c r="B93" s="25">
        <v>45747</v>
      </c>
      <c r="C93" s="11"/>
    </row>
    <row r="94" spans="2:3" x14ac:dyDescent="0.25">
      <c r="B94" s="25">
        <v>45748</v>
      </c>
      <c r="C94" s="11"/>
    </row>
    <row r="95" spans="2:3" x14ac:dyDescent="0.25">
      <c r="B95" s="25">
        <v>45749</v>
      </c>
      <c r="C95" s="11"/>
    </row>
    <row r="96" spans="2:3" x14ac:dyDescent="0.25">
      <c r="B96" s="25">
        <v>45750</v>
      </c>
      <c r="C96" s="11"/>
    </row>
    <row r="97" spans="2:3" x14ac:dyDescent="0.25">
      <c r="B97" s="25">
        <v>45751</v>
      </c>
      <c r="C97" s="11"/>
    </row>
    <row r="98" spans="2:3" x14ac:dyDescent="0.25">
      <c r="B98" s="25">
        <v>45752</v>
      </c>
      <c r="C98" s="11"/>
    </row>
    <row r="99" spans="2:3" x14ac:dyDescent="0.25">
      <c r="B99" s="25">
        <v>45753</v>
      </c>
      <c r="C99" s="11"/>
    </row>
    <row r="100" spans="2:3" x14ac:dyDescent="0.25">
      <c r="B100" s="25">
        <v>45754</v>
      </c>
      <c r="C100" s="11"/>
    </row>
    <row r="101" spans="2:3" x14ac:dyDescent="0.25">
      <c r="B101" s="25">
        <v>45755</v>
      </c>
      <c r="C101" s="11"/>
    </row>
    <row r="102" spans="2:3" x14ac:dyDescent="0.25">
      <c r="B102" s="25">
        <v>45756</v>
      </c>
      <c r="C102" s="11"/>
    </row>
    <row r="103" spans="2:3" x14ac:dyDescent="0.25">
      <c r="B103" s="25">
        <v>45757</v>
      </c>
      <c r="C103" s="11"/>
    </row>
    <row r="104" spans="2:3" x14ac:dyDescent="0.25">
      <c r="B104" s="25">
        <v>45758</v>
      </c>
      <c r="C104" s="11"/>
    </row>
    <row r="105" spans="2:3" x14ac:dyDescent="0.25">
      <c r="B105" s="25">
        <v>45759</v>
      </c>
      <c r="C105" s="11"/>
    </row>
    <row r="106" spans="2:3" x14ac:dyDescent="0.25">
      <c r="B106" s="25">
        <v>45760</v>
      </c>
      <c r="C106" s="11"/>
    </row>
    <row r="107" spans="2:3" x14ac:dyDescent="0.25">
      <c r="B107" s="25">
        <v>45761</v>
      </c>
      <c r="C107" s="11"/>
    </row>
    <row r="108" spans="2:3" x14ac:dyDescent="0.25">
      <c r="B108" s="25">
        <v>45762</v>
      </c>
      <c r="C108" s="11"/>
    </row>
    <row r="109" spans="2:3" x14ac:dyDescent="0.25">
      <c r="B109" s="25">
        <v>45763</v>
      </c>
      <c r="C109" s="11"/>
    </row>
    <row r="110" spans="2:3" x14ac:dyDescent="0.25">
      <c r="B110" s="25">
        <v>45764</v>
      </c>
      <c r="C110" s="11"/>
    </row>
    <row r="111" spans="2:3" x14ac:dyDescent="0.25">
      <c r="B111" s="25">
        <v>45765</v>
      </c>
      <c r="C111" s="11"/>
    </row>
    <row r="112" spans="2:3" x14ac:dyDescent="0.25">
      <c r="B112" s="25">
        <v>45766</v>
      </c>
      <c r="C112" s="11"/>
    </row>
    <row r="113" spans="2:3" x14ac:dyDescent="0.25">
      <c r="B113" s="25">
        <v>45767</v>
      </c>
      <c r="C113" s="11"/>
    </row>
    <row r="114" spans="2:3" x14ac:dyDescent="0.25">
      <c r="B114" s="25">
        <v>45768</v>
      </c>
      <c r="C114" s="11"/>
    </row>
    <row r="115" spans="2:3" x14ac:dyDescent="0.25">
      <c r="B115" s="25">
        <v>45769</v>
      </c>
      <c r="C115" s="11"/>
    </row>
    <row r="116" spans="2:3" x14ac:dyDescent="0.25">
      <c r="B116" s="25">
        <v>45770</v>
      </c>
      <c r="C116" s="11"/>
    </row>
    <row r="117" spans="2:3" x14ac:dyDescent="0.25">
      <c r="B117" s="25">
        <v>45771</v>
      </c>
      <c r="C117" s="11"/>
    </row>
    <row r="118" spans="2:3" x14ac:dyDescent="0.25">
      <c r="B118" s="25">
        <v>45772</v>
      </c>
      <c r="C118" s="11"/>
    </row>
    <row r="119" spans="2:3" x14ac:dyDescent="0.25">
      <c r="B119" s="25">
        <v>45773</v>
      </c>
      <c r="C119" s="11"/>
    </row>
    <row r="120" spans="2:3" x14ac:dyDescent="0.25">
      <c r="B120" s="25">
        <v>45774</v>
      </c>
      <c r="C120" s="11"/>
    </row>
    <row r="121" spans="2:3" x14ac:dyDescent="0.25">
      <c r="B121" s="25">
        <v>45775</v>
      </c>
      <c r="C121" s="11"/>
    </row>
    <row r="122" spans="2:3" x14ac:dyDescent="0.25">
      <c r="B122" s="25">
        <v>45776</v>
      </c>
      <c r="C122" s="11"/>
    </row>
    <row r="123" spans="2:3" x14ac:dyDescent="0.25">
      <c r="B123" s="25">
        <v>45777</v>
      </c>
      <c r="C123" s="11"/>
    </row>
    <row r="124" spans="2:3" x14ac:dyDescent="0.25">
      <c r="B124" s="25">
        <v>45778</v>
      </c>
      <c r="C124" s="11"/>
    </row>
    <row r="125" spans="2:3" x14ac:dyDescent="0.25">
      <c r="B125" s="25">
        <v>45779</v>
      </c>
      <c r="C125" s="11"/>
    </row>
    <row r="126" spans="2:3" x14ac:dyDescent="0.25">
      <c r="B126" s="25">
        <v>45780</v>
      </c>
      <c r="C126" s="11"/>
    </row>
    <row r="127" spans="2:3" x14ac:dyDescent="0.25">
      <c r="B127" s="25">
        <v>45781</v>
      </c>
      <c r="C127" s="11"/>
    </row>
    <row r="128" spans="2:3" x14ac:dyDescent="0.25">
      <c r="B128" s="25">
        <v>45782</v>
      </c>
      <c r="C128" s="11"/>
    </row>
    <row r="129" spans="2:3" x14ac:dyDescent="0.25">
      <c r="B129" s="25">
        <v>45783</v>
      </c>
      <c r="C129" s="11"/>
    </row>
    <row r="130" spans="2:3" x14ac:dyDescent="0.25">
      <c r="B130" s="25">
        <v>45784</v>
      </c>
      <c r="C130" s="11"/>
    </row>
    <row r="131" spans="2:3" x14ac:dyDescent="0.25">
      <c r="B131" s="25">
        <v>45785</v>
      </c>
      <c r="C131" s="11"/>
    </row>
    <row r="132" spans="2:3" x14ac:dyDescent="0.25">
      <c r="B132" s="25">
        <v>45786</v>
      </c>
      <c r="C132" s="11"/>
    </row>
    <row r="133" spans="2:3" x14ac:dyDescent="0.25">
      <c r="B133" s="25">
        <v>45787</v>
      </c>
      <c r="C133" s="11"/>
    </row>
    <row r="134" spans="2:3" x14ac:dyDescent="0.25">
      <c r="B134" s="25">
        <v>45788</v>
      </c>
      <c r="C134" s="11"/>
    </row>
    <row r="135" spans="2:3" x14ac:dyDescent="0.25">
      <c r="B135" s="25">
        <v>45789</v>
      </c>
      <c r="C135" s="11"/>
    </row>
    <row r="136" spans="2:3" x14ac:dyDescent="0.25">
      <c r="B136" s="25">
        <v>45790</v>
      </c>
      <c r="C136" s="11"/>
    </row>
    <row r="137" spans="2:3" x14ac:dyDescent="0.25">
      <c r="B137" s="25">
        <v>45791</v>
      </c>
      <c r="C137" s="11"/>
    </row>
    <row r="138" spans="2:3" x14ac:dyDescent="0.25">
      <c r="B138" s="25">
        <v>45792</v>
      </c>
      <c r="C138" s="11"/>
    </row>
    <row r="139" spans="2:3" x14ac:dyDescent="0.25">
      <c r="B139" s="25">
        <v>45793</v>
      </c>
      <c r="C139" s="11"/>
    </row>
    <row r="140" spans="2:3" x14ac:dyDescent="0.25">
      <c r="B140" s="25">
        <v>45794</v>
      </c>
      <c r="C140" s="11"/>
    </row>
    <row r="141" spans="2:3" x14ac:dyDescent="0.25">
      <c r="B141" s="25">
        <v>45795</v>
      </c>
      <c r="C141" s="11"/>
    </row>
    <row r="142" spans="2:3" x14ac:dyDescent="0.25">
      <c r="B142" s="25">
        <v>45796</v>
      </c>
      <c r="C142" s="11"/>
    </row>
    <row r="143" spans="2:3" x14ac:dyDescent="0.25">
      <c r="B143" s="25">
        <v>45797</v>
      </c>
      <c r="C143" s="11"/>
    </row>
    <row r="144" spans="2:3" x14ac:dyDescent="0.25">
      <c r="B144" s="25">
        <v>45798</v>
      </c>
      <c r="C144" s="11"/>
    </row>
    <row r="145" spans="2:3" x14ac:dyDescent="0.25">
      <c r="B145" s="25">
        <v>45799</v>
      </c>
      <c r="C145" s="11"/>
    </row>
    <row r="146" spans="2:3" x14ac:dyDescent="0.25">
      <c r="B146" s="25">
        <v>45800</v>
      </c>
      <c r="C146" s="11"/>
    </row>
    <row r="147" spans="2:3" x14ac:dyDescent="0.25">
      <c r="B147" s="25">
        <v>45801</v>
      </c>
      <c r="C147" s="11"/>
    </row>
    <row r="148" spans="2:3" x14ac:dyDescent="0.25">
      <c r="B148" s="25">
        <v>45802</v>
      </c>
      <c r="C148" s="11"/>
    </row>
    <row r="149" spans="2:3" x14ac:dyDescent="0.25">
      <c r="B149" s="25">
        <v>45803</v>
      </c>
      <c r="C149" s="11"/>
    </row>
    <row r="150" spans="2:3" x14ac:dyDescent="0.25">
      <c r="B150" s="25">
        <v>45804</v>
      </c>
      <c r="C150" s="11"/>
    </row>
    <row r="151" spans="2:3" x14ac:dyDescent="0.25">
      <c r="B151" s="25">
        <v>45805</v>
      </c>
      <c r="C151" s="11"/>
    </row>
    <row r="152" spans="2:3" x14ac:dyDescent="0.25">
      <c r="B152" s="25">
        <v>45806</v>
      </c>
      <c r="C152" s="11"/>
    </row>
    <row r="153" spans="2:3" x14ac:dyDescent="0.25">
      <c r="B153" s="25">
        <v>45807</v>
      </c>
      <c r="C153" s="11"/>
    </row>
    <row r="154" spans="2:3" x14ac:dyDescent="0.25">
      <c r="B154" s="25">
        <v>45808</v>
      </c>
      <c r="C154" s="11"/>
    </row>
    <row r="155" spans="2:3" x14ac:dyDescent="0.25">
      <c r="B155" s="25">
        <v>45809</v>
      </c>
      <c r="C155" s="11"/>
    </row>
    <row r="156" spans="2:3" x14ac:dyDescent="0.25">
      <c r="B156" s="25">
        <v>45810</v>
      </c>
      <c r="C156" s="11"/>
    </row>
    <row r="157" spans="2:3" x14ac:dyDescent="0.25">
      <c r="B157" s="25">
        <v>45811</v>
      </c>
      <c r="C157" s="11"/>
    </row>
    <row r="158" spans="2:3" x14ac:dyDescent="0.25">
      <c r="B158" s="25">
        <v>45812</v>
      </c>
      <c r="C158" s="11"/>
    </row>
    <row r="159" spans="2:3" x14ac:dyDescent="0.25">
      <c r="B159" s="25">
        <v>45813</v>
      </c>
      <c r="C159" s="11"/>
    </row>
    <row r="160" spans="2:3" x14ac:dyDescent="0.25">
      <c r="B160" s="25">
        <v>45814</v>
      </c>
      <c r="C160" s="11"/>
    </row>
    <row r="161" spans="2:3" x14ac:dyDescent="0.25">
      <c r="B161" s="25">
        <v>45815</v>
      </c>
      <c r="C161" s="11"/>
    </row>
    <row r="162" spans="2:3" x14ac:dyDescent="0.25">
      <c r="B162" s="25">
        <v>45816</v>
      </c>
      <c r="C162" s="11"/>
    </row>
    <row r="163" spans="2:3" x14ac:dyDescent="0.25">
      <c r="B163" s="25">
        <v>45817</v>
      </c>
      <c r="C163" s="11"/>
    </row>
    <row r="164" spans="2:3" x14ac:dyDescent="0.25">
      <c r="B164" s="25">
        <v>45818</v>
      </c>
      <c r="C164" s="11"/>
    </row>
    <row r="165" spans="2:3" x14ac:dyDescent="0.25">
      <c r="B165" s="25">
        <v>45819</v>
      </c>
      <c r="C165" s="11"/>
    </row>
    <row r="166" spans="2:3" x14ac:dyDescent="0.25">
      <c r="B166" s="25">
        <v>45820</v>
      </c>
      <c r="C166" s="11"/>
    </row>
    <row r="167" spans="2:3" x14ac:dyDescent="0.25">
      <c r="B167" s="25">
        <v>45821</v>
      </c>
      <c r="C167" s="11"/>
    </row>
    <row r="168" spans="2:3" x14ac:dyDescent="0.25">
      <c r="B168" s="25">
        <v>45822</v>
      </c>
      <c r="C168" s="11"/>
    </row>
    <row r="169" spans="2:3" x14ac:dyDescent="0.25">
      <c r="B169" s="25">
        <v>45823</v>
      </c>
      <c r="C169" s="11"/>
    </row>
    <row r="170" spans="2:3" x14ac:dyDescent="0.25">
      <c r="B170" s="25">
        <v>45824</v>
      </c>
      <c r="C170" s="11"/>
    </row>
    <row r="171" spans="2:3" x14ac:dyDescent="0.25">
      <c r="B171" s="25">
        <v>45825</v>
      </c>
      <c r="C171" s="11"/>
    </row>
    <row r="172" spans="2:3" x14ac:dyDescent="0.25">
      <c r="B172" s="25">
        <v>45826</v>
      </c>
      <c r="C172" s="11"/>
    </row>
    <row r="173" spans="2:3" x14ac:dyDescent="0.25">
      <c r="B173" s="25">
        <v>45827</v>
      </c>
      <c r="C173" s="11"/>
    </row>
    <row r="174" spans="2:3" x14ac:dyDescent="0.25">
      <c r="B174" s="25">
        <v>45828</v>
      </c>
      <c r="C174" s="11"/>
    </row>
    <row r="175" spans="2:3" x14ac:dyDescent="0.25">
      <c r="B175" s="25">
        <v>45829</v>
      </c>
      <c r="C175" s="11"/>
    </row>
    <row r="176" spans="2:3" x14ac:dyDescent="0.25">
      <c r="B176" s="25">
        <v>45830</v>
      </c>
      <c r="C176" s="11"/>
    </row>
    <row r="177" spans="2:3" x14ac:dyDescent="0.25">
      <c r="B177" s="25">
        <v>45831</v>
      </c>
      <c r="C177" s="11"/>
    </row>
    <row r="178" spans="2:3" x14ac:dyDescent="0.25">
      <c r="B178" s="25">
        <v>45832</v>
      </c>
      <c r="C178" s="11"/>
    </row>
    <row r="179" spans="2:3" x14ac:dyDescent="0.25">
      <c r="B179" s="25">
        <v>45833</v>
      </c>
      <c r="C179" s="11"/>
    </row>
    <row r="180" spans="2:3" x14ac:dyDescent="0.25">
      <c r="B180" s="25">
        <v>45834</v>
      </c>
      <c r="C180" s="11"/>
    </row>
    <row r="181" spans="2:3" x14ac:dyDescent="0.25">
      <c r="B181" s="25">
        <v>45835</v>
      </c>
      <c r="C181" s="11"/>
    </row>
    <row r="182" spans="2:3" x14ac:dyDescent="0.25">
      <c r="B182" s="25">
        <v>45836</v>
      </c>
      <c r="C182" s="11"/>
    </row>
    <row r="183" spans="2:3" x14ac:dyDescent="0.25">
      <c r="B183" s="25">
        <v>45837</v>
      </c>
      <c r="C183" s="11"/>
    </row>
    <row r="184" spans="2:3" x14ac:dyDescent="0.25">
      <c r="B184" s="25">
        <v>45838</v>
      </c>
      <c r="C184" s="11"/>
    </row>
    <row r="185" spans="2:3" x14ac:dyDescent="0.25">
      <c r="B185" s="25">
        <v>45839</v>
      </c>
      <c r="C185" s="11"/>
    </row>
    <row r="186" spans="2:3" x14ac:dyDescent="0.25">
      <c r="B186" s="25">
        <v>45840</v>
      </c>
      <c r="C186" s="11"/>
    </row>
    <row r="187" spans="2:3" x14ac:dyDescent="0.25">
      <c r="B187" s="25">
        <v>45841</v>
      </c>
      <c r="C187" s="11"/>
    </row>
    <row r="188" spans="2:3" x14ac:dyDescent="0.25">
      <c r="B188" s="25">
        <v>45842</v>
      </c>
      <c r="C188" s="11"/>
    </row>
    <row r="189" spans="2:3" x14ac:dyDescent="0.25">
      <c r="B189" s="25">
        <v>45843</v>
      </c>
      <c r="C189" s="11"/>
    </row>
    <row r="190" spans="2:3" x14ac:dyDescent="0.25">
      <c r="B190" s="25">
        <v>45844</v>
      </c>
      <c r="C190" s="11"/>
    </row>
    <row r="191" spans="2:3" x14ac:dyDescent="0.25">
      <c r="B191" s="25">
        <v>45845</v>
      </c>
      <c r="C191" s="11"/>
    </row>
    <row r="192" spans="2:3" x14ac:dyDescent="0.25">
      <c r="B192" s="25">
        <v>45846</v>
      </c>
      <c r="C192" s="11"/>
    </row>
    <row r="193" spans="2:3" x14ac:dyDescent="0.25">
      <c r="B193" s="25">
        <v>45847</v>
      </c>
      <c r="C193" s="11"/>
    </row>
    <row r="194" spans="2:3" x14ac:dyDescent="0.25">
      <c r="B194" s="25">
        <v>45848</v>
      </c>
      <c r="C194" s="11"/>
    </row>
    <row r="195" spans="2:3" x14ac:dyDescent="0.25">
      <c r="B195" s="25">
        <v>45849</v>
      </c>
      <c r="C195" s="11"/>
    </row>
    <row r="196" spans="2:3" x14ac:dyDescent="0.25">
      <c r="B196" s="25">
        <v>45850</v>
      </c>
      <c r="C196" s="11"/>
    </row>
    <row r="197" spans="2:3" x14ac:dyDescent="0.25">
      <c r="B197" s="25">
        <v>45851</v>
      </c>
      <c r="C197" s="11"/>
    </row>
    <row r="198" spans="2:3" x14ac:dyDescent="0.25">
      <c r="B198" s="25">
        <v>45852</v>
      </c>
      <c r="C198" s="11"/>
    </row>
    <row r="199" spans="2:3" x14ac:dyDescent="0.25">
      <c r="B199" s="25">
        <v>45853</v>
      </c>
      <c r="C199" s="11"/>
    </row>
    <row r="200" spans="2:3" x14ac:dyDescent="0.25">
      <c r="B200" s="25">
        <v>45854</v>
      </c>
      <c r="C200" s="11"/>
    </row>
    <row r="201" spans="2:3" x14ac:dyDescent="0.25">
      <c r="B201" s="25">
        <v>45855</v>
      </c>
      <c r="C201" s="11"/>
    </row>
    <row r="202" spans="2:3" x14ac:dyDescent="0.25">
      <c r="B202" s="25">
        <v>45856</v>
      </c>
      <c r="C202" s="11"/>
    </row>
    <row r="203" spans="2:3" x14ac:dyDescent="0.25">
      <c r="B203" s="25">
        <v>45857</v>
      </c>
      <c r="C203" s="11"/>
    </row>
    <row r="204" spans="2:3" x14ac:dyDescent="0.25">
      <c r="B204" s="25">
        <v>45858</v>
      </c>
      <c r="C204" s="11"/>
    </row>
    <row r="205" spans="2:3" x14ac:dyDescent="0.25">
      <c r="B205" s="25">
        <v>45859</v>
      </c>
      <c r="C205" s="11"/>
    </row>
    <row r="206" spans="2:3" x14ac:dyDescent="0.25">
      <c r="B206" s="25">
        <v>45860</v>
      </c>
      <c r="C206" s="11"/>
    </row>
    <row r="207" spans="2:3" x14ac:dyDescent="0.25">
      <c r="B207" s="25">
        <v>45861</v>
      </c>
      <c r="C207" s="11"/>
    </row>
    <row r="208" spans="2:3" x14ac:dyDescent="0.25">
      <c r="B208" s="25">
        <v>45862</v>
      </c>
      <c r="C208" s="11"/>
    </row>
    <row r="209" spans="2:3" x14ac:dyDescent="0.25">
      <c r="B209" s="25">
        <v>45863</v>
      </c>
      <c r="C209" s="11"/>
    </row>
    <row r="210" spans="2:3" x14ac:dyDescent="0.25">
      <c r="B210" s="25">
        <v>45864</v>
      </c>
      <c r="C210" s="11"/>
    </row>
    <row r="211" spans="2:3" x14ac:dyDescent="0.25">
      <c r="B211" s="25">
        <v>45865</v>
      </c>
      <c r="C211" s="11"/>
    </row>
    <row r="212" spans="2:3" x14ac:dyDescent="0.25">
      <c r="B212" s="25">
        <v>45866</v>
      </c>
      <c r="C212" s="11"/>
    </row>
    <row r="213" spans="2:3" x14ac:dyDescent="0.25">
      <c r="B213" s="25">
        <v>45867</v>
      </c>
      <c r="C213" s="11"/>
    </row>
    <row r="214" spans="2:3" x14ac:dyDescent="0.25">
      <c r="B214" s="25">
        <v>45868</v>
      </c>
      <c r="C214" s="11"/>
    </row>
    <row r="215" spans="2:3" x14ac:dyDescent="0.25">
      <c r="B215" s="25">
        <v>45869</v>
      </c>
      <c r="C215" s="11"/>
    </row>
    <row r="216" spans="2:3" x14ac:dyDescent="0.25">
      <c r="B216" s="25">
        <v>45870</v>
      </c>
      <c r="C216" s="11"/>
    </row>
    <row r="217" spans="2:3" x14ac:dyDescent="0.25">
      <c r="B217" s="25">
        <v>45871</v>
      </c>
      <c r="C217" s="11"/>
    </row>
    <row r="218" spans="2:3" x14ac:dyDescent="0.25">
      <c r="B218" s="25">
        <v>45872</v>
      </c>
      <c r="C218" s="11"/>
    </row>
    <row r="219" spans="2:3" x14ac:dyDescent="0.25">
      <c r="B219" s="25">
        <v>45873</v>
      </c>
      <c r="C219" s="11"/>
    </row>
    <row r="220" spans="2:3" x14ac:dyDescent="0.25">
      <c r="B220" s="25">
        <v>45874</v>
      </c>
      <c r="C220" s="11"/>
    </row>
    <row r="221" spans="2:3" x14ac:dyDescent="0.25">
      <c r="B221" s="25">
        <v>45875</v>
      </c>
      <c r="C221" s="11"/>
    </row>
    <row r="222" spans="2:3" x14ac:dyDescent="0.25">
      <c r="B222" s="25">
        <v>45876</v>
      </c>
      <c r="C222" s="11"/>
    </row>
    <row r="223" spans="2:3" x14ac:dyDescent="0.25">
      <c r="B223" s="25">
        <v>45877</v>
      </c>
      <c r="C223" s="11"/>
    </row>
    <row r="224" spans="2:3" x14ac:dyDescent="0.25">
      <c r="B224" s="25">
        <v>45878</v>
      </c>
      <c r="C224" s="11"/>
    </row>
    <row r="225" spans="2:3" x14ac:dyDescent="0.25">
      <c r="B225" s="25">
        <v>45879</v>
      </c>
      <c r="C225" s="11"/>
    </row>
    <row r="226" spans="2:3" x14ac:dyDescent="0.25">
      <c r="B226" s="25">
        <v>45880</v>
      </c>
      <c r="C226" s="11"/>
    </row>
    <row r="227" spans="2:3" x14ac:dyDescent="0.25">
      <c r="B227" s="25">
        <v>45881</v>
      </c>
      <c r="C227" s="11"/>
    </row>
    <row r="228" spans="2:3" x14ac:dyDescent="0.25">
      <c r="B228" s="25">
        <v>45882</v>
      </c>
      <c r="C228" s="11"/>
    </row>
    <row r="229" spans="2:3" x14ac:dyDescent="0.25">
      <c r="B229" s="25">
        <v>45883</v>
      </c>
      <c r="C229" s="11"/>
    </row>
    <row r="230" spans="2:3" x14ac:dyDescent="0.25">
      <c r="B230" s="25">
        <v>45884</v>
      </c>
      <c r="C230" s="11"/>
    </row>
    <row r="231" spans="2:3" x14ac:dyDescent="0.25">
      <c r="B231" s="25">
        <v>45885</v>
      </c>
      <c r="C231" s="11"/>
    </row>
    <row r="232" spans="2:3" x14ac:dyDescent="0.25">
      <c r="B232" s="25">
        <v>45886</v>
      </c>
      <c r="C232" s="11"/>
    </row>
    <row r="233" spans="2:3" x14ac:dyDescent="0.25">
      <c r="B233" s="25">
        <v>45887</v>
      </c>
      <c r="C233" s="11"/>
    </row>
    <row r="234" spans="2:3" x14ac:dyDescent="0.25">
      <c r="B234" s="25">
        <v>45888</v>
      </c>
      <c r="C234" s="11"/>
    </row>
    <row r="235" spans="2:3" x14ac:dyDescent="0.25">
      <c r="B235" s="25">
        <v>45889</v>
      </c>
      <c r="C235" s="11"/>
    </row>
    <row r="236" spans="2:3" x14ac:dyDescent="0.25">
      <c r="B236" s="25">
        <v>45890</v>
      </c>
      <c r="C236" s="11"/>
    </row>
    <row r="237" spans="2:3" x14ac:dyDescent="0.25">
      <c r="B237" s="25">
        <v>45891</v>
      </c>
      <c r="C237" s="11"/>
    </row>
    <row r="238" spans="2:3" x14ac:dyDescent="0.25">
      <c r="B238" s="25">
        <v>45892</v>
      </c>
      <c r="C238" s="11"/>
    </row>
    <row r="239" spans="2:3" x14ac:dyDescent="0.25">
      <c r="B239" s="25">
        <v>45893</v>
      </c>
      <c r="C239" s="11"/>
    </row>
    <row r="240" spans="2:3" x14ac:dyDescent="0.25">
      <c r="B240" s="25">
        <v>45894</v>
      </c>
      <c r="C240" s="11"/>
    </row>
    <row r="241" spans="2:3" x14ac:dyDescent="0.25">
      <c r="B241" s="25">
        <v>45895</v>
      </c>
      <c r="C241" s="11"/>
    </row>
    <row r="242" spans="2:3" x14ac:dyDescent="0.25">
      <c r="B242" s="25">
        <v>45896</v>
      </c>
      <c r="C242" s="11"/>
    </row>
    <row r="243" spans="2:3" x14ac:dyDescent="0.25">
      <c r="B243" s="25">
        <v>45897</v>
      </c>
      <c r="C243" s="11"/>
    </row>
    <row r="244" spans="2:3" x14ac:dyDescent="0.25">
      <c r="B244" s="25">
        <v>45898</v>
      </c>
      <c r="C244" s="11"/>
    </row>
    <row r="245" spans="2:3" x14ac:dyDescent="0.25">
      <c r="B245" s="25">
        <v>45899</v>
      </c>
      <c r="C245" s="11"/>
    </row>
    <row r="246" spans="2:3" x14ac:dyDescent="0.25">
      <c r="B246" s="25">
        <v>45900</v>
      </c>
      <c r="C246" s="11"/>
    </row>
    <row r="247" spans="2:3" x14ac:dyDescent="0.25">
      <c r="B247" s="25">
        <v>45901</v>
      </c>
      <c r="C247" s="11"/>
    </row>
    <row r="248" spans="2:3" x14ac:dyDescent="0.25">
      <c r="B248" s="25">
        <v>45902</v>
      </c>
      <c r="C248" s="11"/>
    </row>
    <row r="249" spans="2:3" x14ac:dyDescent="0.25">
      <c r="B249" s="25">
        <v>45903</v>
      </c>
      <c r="C249" s="11"/>
    </row>
    <row r="250" spans="2:3" x14ac:dyDescent="0.25">
      <c r="B250" s="25">
        <v>45904</v>
      </c>
      <c r="C250" s="11"/>
    </row>
    <row r="251" spans="2:3" x14ac:dyDescent="0.25">
      <c r="B251" s="25">
        <v>45905</v>
      </c>
      <c r="C251" s="11"/>
    </row>
    <row r="252" spans="2:3" x14ac:dyDescent="0.25">
      <c r="B252" s="25">
        <v>45906</v>
      </c>
      <c r="C252" s="11"/>
    </row>
    <row r="253" spans="2:3" x14ac:dyDescent="0.25">
      <c r="B253" s="25">
        <v>45907</v>
      </c>
      <c r="C253" s="11"/>
    </row>
    <row r="254" spans="2:3" x14ac:dyDescent="0.25">
      <c r="B254" s="25">
        <v>45908</v>
      </c>
      <c r="C254" s="11"/>
    </row>
    <row r="255" spans="2:3" x14ac:dyDescent="0.25">
      <c r="B255" s="25">
        <v>45909</v>
      </c>
      <c r="C255" s="11"/>
    </row>
    <row r="256" spans="2:3" x14ac:dyDescent="0.25">
      <c r="B256" s="25">
        <v>45910</v>
      </c>
      <c r="C256" s="11"/>
    </row>
    <row r="257" spans="2:3" x14ac:dyDescent="0.25">
      <c r="B257" s="25">
        <v>45911</v>
      </c>
      <c r="C257" s="11"/>
    </row>
    <row r="258" spans="2:3" x14ac:dyDescent="0.25">
      <c r="B258" s="25">
        <v>45912</v>
      </c>
      <c r="C258" s="11"/>
    </row>
    <row r="259" spans="2:3" x14ac:dyDescent="0.25">
      <c r="B259" s="25">
        <v>45913</v>
      </c>
      <c r="C259" s="11"/>
    </row>
    <row r="260" spans="2:3" x14ac:dyDescent="0.25">
      <c r="B260" s="25">
        <v>45914</v>
      </c>
      <c r="C260" s="11"/>
    </row>
    <row r="261" spans="2:3" x14ac:dyDescent="0.25">
      <c r="B261" s="25">
        <v>45915</v>
      </c>
      <c r="C261" s="11"/>
    </row>
    <row r="262" spans="2:3" x14ac:dyDescent="0.25">
      <c r="B262" s="25">
        <v>45916</v>
      </c>
      <c r="C262" s="11"/>
    </row>
    <row r="263" spans="2:3" x14ac:dyDescent="0.25">
      <c r="B263" s="25">
        <v>45917</v>
      </c>
      <c r="C263" s="11"/>
    </row>
    <row r="264" spans="2:3" x14ac:dyDescent="0.25">
      <c r="B264" s="25">
        <v>45918</v>
      </c>
      <c r="C264" s="11"/>
    </row>
    <row r="265" spans="2:3" x14ac:dyDescent="0.25">
      <c r="B265" s="25">
        <v>45919</v>
      </c>
      <c r="C265" s="11"/>
    </row>
    <row r="266" spans="2:3" x14ac:dyDescent="0.25">
      <c r="B266" s="25">
        <v>45920</v>
      </c>
      <c r="C266" s="11"/>
    </row>
    <row r="267" spans="2:3" x14ac:dyDescent="0.25">
      <c r="B267" s="25">
        <v>45921</v>
      </c>
      <c r="C267" s="11"/>
    </row>
    <row r="268" spans="2:3" x14ac:dyDescent="0.25">
      <c r="B268" s="25">
        <v>45922</v>
      </c>
      <c r="C268" s="11"/>
    </row>
    <row r="269" spans="2:3" x14ac:dyDescent="0.25">
      <c r="B269" s="25">
        <v>45923</v>
      </c>
      <c r="C269" s="11"/>
    </row>
    <row r="270" spans="2:3" x14ac:dyDescent="0.25">
      <c r="B270" s="25">
        <v>45924</v>
      </c>
      <c r="C270" s="11"/>
    </row>
    <row r="271" spans="2:3" x14ac:dyDescent="0.25">
      <c r="B271" s="25">
        <v>45925</v>
      </c>
      <c r="C271" s="11"/>
    </row>
    <row r="272" spans="2:3" x14ac:dyDescent="0.25">
      <c r="B272" s="25">
        <v>45926</v>
      </c>
      <c r="C272" s="11"/>
    </row>
    <row r="273" spans="2:3" x14ac:dyDescent="0.25">
      <c r="B273" s="25">
        <v>45927</v>
      </c>
      <c r="C273" s="11"/>
    </row>
    <row r="274" spans="2:3" x14ac:dyDescent="0.25">
      <c r="B274" s="25">
        <v>45928</v>
      </c>
      <c r="C274" s="11"/>
    </row>
    <row r="275" spans="2:3" x14ac:dyDescent="0.25">
      <c r="B275" s="25">
        <v>45929</v>
      </c>
      <c r="C275" s="11"/>
    </row>
    <row r="276" spans="2:3" x14ac:dyDescent="0.25">
      <c r="B276" s="25">
        <v>45930</v>
      </c>
      <c r="C276" s="11"/>
    </row>
    <row r="277" spans="2:3" x14ac:dyDescent="0.25">
      <c r="B277" s="25">
        <v>45931</v>
      </c>
      <c r="C277" s="11"/>
    </row>
    <row r="278" spans="2:3" x14ac:dyDescent="0.25">
      <c r="B278" s="25">
        <v>45932</v>
      </c>
      <c r="C278" s="11"/>
    </row>
    <row r="279" spans="2:3" x14ac:dyDescent="0.25">
      <c r="B279" s="25">
        <v>45933</v>
      </c>
      <c r="C279" s="11"/>
    </row>
    <row r="280" spans="2:3" x14ac:dyDescent="0.25">
      <c r="B280" s="25">
        <v>45934</v>
      </c>
      <c r="C280" s="11"/>
    </row>
    <row r="281" spans="2:3" x14ac:dyDescent="0.25">
      <c r="B281" s="25">
        <v>45935</v>
      </c>
      <c r="C281" s="11"/>
    </row>
    <row r="282" spans="2:3" x14ac:dyDescent="0.25">
      <c r="B282" s="25">
        <v>45936</v>
      </c>
      <c r="C282" s="11"/>
    </row>
    <row r="283" spans="2:3" x14ac:dyDescent="0.25">
      <c r="B283" s="25">
        <v>45937</v>
      </c>
      <c r="C283" s="11"/>
    </row>
    <row r="284" spans="2:3" x14ac:dyDescent="0.25">
      <c r="B284" s="25">
        <v>45938</v>
      </c>
      <c r="C284" s="11"/>
    </row>
    <row r="285" spans="2:3" x14ac:dyDescent="0.25">
      <c r="B285" s="25">
        <v>45939</v>
      </c>
      <c r="C285" s="11"/>
    </row>
    <row r="286" spans="2:3" x14ac:dyDescent="0.25">
      <c r="B286" s="25">
        <v>45940</v>
      </c>
      <c r="C286" s="11"/>
    </row>
    <row r="287" spans="2:3" x14ac:dyDescent="0.25">
      <c r="B287" s="25">
        <v>45941</v>
      </c>
      <c r="C287" s="11"/>
    </row>
    <row r="288" spans="2:3" x14ac:dyDescent="0.25">
      <c r="B288" s="25">
        <v>45942</v>
      </c>
      <c r="C288" s="11"/>
    </row>
    <row r="289" spans="2:3" x14ac:dyDescent="0.25">
      <c r="B289" s="25">
        <v>45943</v>
      </c>
      <c r="C289" s="11"/>
    </row>
    <row r="290" spans="2:3" x14ac:dyDescent="0.25">
      <c r="B290" s="25">
        <v>45944</v>
      </c>
      <c r="C290" s="11"/>
    </row>
    <row r="291" spans="2:3" x14ac:dyDescent="0.25">
      <c r="B291" s="25">
        <v>45945</v>
      </c>
      <c r="C291" s="11"/>
    </row>
    <row r="292" spans="2:3" x14ac:dyDescent="0.25">
      <c r="B292" s="25">
        <v>45946</v>
      </c>
      <c r="C292" s="11"/>
    </row>
    <row r="293" spans="2:3" x14ac:dyDescent="0.25">
      <c r="B293" s="25">
        <v>45947</v>
      </c>
      <c r="C293" s="11"/>
    </row>
    <row r="294" spans="2:3" x14ac:dyDescent="0.25">
      <c r="B294" s="25">
        <v>45948</v>
      </c>
      <c r="C294" s="11"/>
    </row>
    <row r="295" spans="2:3" x14ac:dyDescent="0.25">
      <c r="B295" s="25">
        <v>45949</v>
      </c>
      <c r="C295" s="11"/>
    </row>
    <row r="296" spans="2:3" x14ac:dyDescent="0.25">
      <c r="B296" s="25">
        <v>45950</v>
      </c>
      <c r="C296" s="11"/>
    </row>
    <row r="297" spans="2:3" x14ac:dyDescent="0.25">
      <c r="B297" s="25">
        <v>45951</v>
      </c>
      <c r="C297" s="11"/>
    </row>
    <row r="298" spans="2:3" x14ac:dyDescent="0.25">
      <c r="B298" s="25">
        <v>45952</v>
      </c>
      <c r="C298" s="11"/>
    </row>
    <row r="299" spans="2:3" x14ac:dyDescent="0.25">
      <c r="B299" s="25">
        <v>45953</v>
      </c>
      <c r="C299" s="11"/>
    </row>
    <row r="300" spans="2:3" x14ac:dyDescent="0.25">
      <c r="B300" s="25">
        <v>45954</v>
      </c>
      <c r="C300" s="11"/>
    </row>
    <row r="301" spans="2:3" x14ac:dyDescent="0.25">
      <c r="B301" s="25">
        <v>45955</v>
      </c>
      <c r="C301" s="11"/>
    </row>
    <row r="302" spans="2:3" x14ac:dyDescent="0.25">
      <c r="B302" s="25">
        <v>45956</v>
      </c>
      <c r="C302" s="11"/>
    </row>
    <row r="303" spans="2:3" x14ac:dyDescent="0.25">
      <c r="B303" s="25">
        <v>45957</v>
      </c>
      <c r="C303" s="11"/>
    </row>
    <row r="304" spans="2:3" x14ac:dyDescent="0.25">
      <c r="B304" s="25">
        <v>45958</v>
      </c>
      <c r="C304" s="11"/>
    </row>
    <row r="305" spans="2:3" x14ac:dyDescent="0.25">
      <c r="B305" s="25">
        <v>45959</v>
      </c>
      <c r="C305" s="11"/>
    </row>
    <row r="306" spans="2:3" x14ac:dyDescent="0.25">
      <c r="B306" s="25">
        <v>45960</v>
      </c>
      <c r="C306" s="11"/>
    </row>
    <row r="307" spans="2:3" x14ac:dyDescent="0.25">
      <c r="B307" s="25">
        <v>45961</v>
      </c>
      <c r="C307" s="11"/>
    </row>
    <row r="308" spans="2:3" x14ac:dyDescent="0.25">
      <c r="B308" s="25">
        <v>45962</v>
      </c>
      <c r="C308" s="11"/>
    </row>
    <row r="309" spans="2:3" x14ac:dyDescent="0.25">
      <c r="B309" s="25">
        <v>45963</v>
      </c>
      <c r="C309" s="11"/>
    </row>
    <row r="310" spans="2:3" x14ac:dyDescent="0.25">
      <c r="B310" s="25">
        <v>45964</v>
      </c>
      <c r="C310" s="11"/>
    </row>
    <row r="311" spans="2:3" x14ac:dyDescent="0.25">
      <c r="B311" s="25">
        <v>45965</v>
      </c>
      <c r="C311" s="11"/>
    </row>
    <row r="312" spans="2:3" x14ac:dyDescent="0.25">
      <c r="B312" s="25">
        <v>45966</v>
      </c>
      <c r="C312" s="11"/>
    </row>
    <row r="313" spans="2:3" x14ac:dyDescent="0.25">
      <c r="B313" s="25">
        <v>45967</v>
      </c>
      <c r="C313" s="11"/>
    </row>
    <row r="314" spans="2:3" x14ac:dyDescent="0.25">
      <c r="B314" s="25">
        <v>45968</v>
      </c>
      <c r="C314" s="11"/>
    </row>
    <row r="315" spans="2:3" x14ac:dyDescent="0.25">
      <c r="B315" s="25">
        <v>45969</v>
      </c>
      <c r="C315" s="11"/>
    </row>
    <row r="316" spans="2:3" x14ac:dyDescent="0.25">
      <c r="B316" s="25">
        <v>45970</v>
      </c>
      <c r="C316" s="11"/>
    </row>
    <row r="317" spans="2:3" x14ac:dyDescent="0.25">
      <c r="B317" s="25">
        <v>45971</v>
      </c>
      <c r="C317" s="11"/>
    </row>
    <row r="318" spans="2:3" x14ac:dyDescent="0.25">
      <c r="B318" s="25">
        <v>45972</v>
      </c>
      <c r="C318" s="11"/>
    </row>
    <row r="319" spans="2:3" x14ac:dyDescent="0.25">
      <c r="B319" s="25">
        <v>45973</v>
      </c>
      <c r="C319" s="11"/>
    </row>
    <row r="320" spans="2:3" x14ac:dyDescent="0.25">
      <c r="B320" s="25">
        <v>45974</v>
      </c>
      <c r="C320" s="11"/>
    </row>
    <row r="321" spans="2:3" x14ac:dyDescent="0.25">
      <c r="B321" s="25">
        <v>45975</v>
      </c>
      <c r="C321" s="11"/>
    </row>
    <row r="322" spans="2:3" x14ac:dyDescent="0.25">
      <c r="B322" s="25">
        <v>45976</v>
      </c>
      <c r="C322" s="11"/>
    </row>
    <row r="323" spans="2:3" x14ac:dyDescent="0.25">
      <c r="B323" s="25">
        <v>45977</v>
      </c>
      <c r="C323" s="11"/>
    </row>
    <row r="324" spans="2:3" x14ac:dyDescent="0.25">
      <c r="B324" s="25">
        <v>45978</v>
      </c>
      <c r="C324" s="11"/>
    </row>
    <row r="325" spans="2:3" x14ac:dyDescent="0.25">
      <c r="B325" s="25">
        <v>45979</v>
      </c>
      <c r="C325" s="11"/>
    </row>
    <row r="326" spans="2:3" x14ac:dyDescent="0.25">
      <c r="B326" s="25">
        <v>45980</v>
      </c>
      <c r="C326" s="11"/>
    </row>
    <row r="327" spans="2:3" x14ac:dyDescent="0.25">
      <c r="B327" s="25">
        <v>45981</v>
      </c>
      <c r="C327" s="11"/>
    </row>
    <row r="328" spans="2:3" x14ac:dyDescent="0.25">
      <c r="B328" s="25">
        <v>45982</v>
      </c>
      <c r="C328" s="11"/>
    </row>
    <row r="329" spans="2:3" x14ac:dyDescent="0.25">
      <c r="B329" s="25">
        <v>45983</v>
      </c>
      <c r="C329" s="11"/>
    </row>
    <row r="330" spans="2:3" x14ac:dyDescent="0.25">
      <c r="B330" s="25">
        <v>45984</v>
      </c>
      <c r="C330" s="11"/>
    </row>
    <row r="331" spans="2:3" x14ac:dyDescent="0.25">
      <c r="B331" s="25">
        <v>45985</v>
      </c>
      <c r="C331" s="11"/>
    </row>
    <row r="332" spans="2:3" x14ac:dyDescent="0.25">
      <c r="B332" s="25">
        <v>45986</v>
      </c>
      <c r="C332" s="11"/>
    </row>
    <row r="333" spans="2:3" x14ac:dyDescent="0.25">
      <c r="B333" s="25">
        <v>45987</v>
      </c>
      <c r="C333" s="11"/>
    </row>
    <row r="334" spans="2:3" x14ac:dyDescent="0.25">
      <c r="B334" s="25">
        <v>45988</v>
      </c>
      <c r="C334" s="11"/>
    </row>
    <row r="335" spans="2:3" x14ac:dyDescent="0.25">
      <c r="B335" s="25">
        <v>45989</v>
      </c>
      <c r="C335" s="11"/>
    </row>
    <row r="336" spans="2:3" x14ac:dyDescent="0.25">
      <c r="B336" s="25">
        <v>45990</v>
      </c>
      <c r="C336" s="11"/>
    </row>
    <row r="337" spans="2:3" x14ac:dyDescent="0.25">
      <c r="B337" s="25">
        <v>45991</v>
      </c>
      <c r="C337" s="11"/>
    </row>
    <row r="338" spans="2:3" x14ac:dyDescent="0.25">
      <c r="B338" s="25">
        <v>45992</v>
      </c>
      <c r="C338" s="11"/>
    </row>
    <row r="339" spans="2:3" x14ac:dyDescent="0.25">
      <c r="B339" s="25">
        <v>45993</v>
      </c>
      <c r="C339" s="11"/>
    </row>
    <row r="340" spans="2:3" x14ac:dyDescent="0.25">
      <c r="B340" s="25">
        <v>45994</v>
      </c>
      <c r="C340" s="11"/>
    </row>
    <row r="341" spans="2:3" x14ac:dyDescent="0.25">
      <c r="B341" s="25">
        <v>45995</v>
      </c>
      <c r="C341" s="11"/>
    </row>
    <row r="342" spans="2:3" x14ac:dyDescent="0.25">
      <c r="B342" s="25">
        <v>45996</v>
      </c>
      <c r="C342" s="11"/>
    </row>
    <row r="343" spans="2:3" x14ac:dyDescent="0.25">
      <c r="B343" s="25">
        <v>45997</v>
      </c>
      <c r="C343" s="11"/>
    </row>
    <row r="344" spans="2:3" x14ac:dyDescent="0.25">
      <c r="B344" s="25">
        <v>45998</v>
      </c>
      <c r="C344" s="11"/>
    </row>
    <row r="345" spans="2:3" x14ac:dyDescent="0.25">
      <c r="B345" s="25">
        <v>45999</v>
      </c>
      <c r="C345" s="11"/>
    </row>
    <row r="346" spans="2:3" x14ac:dyDescent="0.25">
      <c r="B346" s="25">
        <v>46000</v>
      </c>
      <c r="C346" s="11"/>
    </row>
    <row r="347" spans="2:3" x14ac:dyDescent="0.25">
      <c r="B347" s="25">
        <v>46001</v>
      </c>
      <c r="C347" s="11"/>
    </row>
    <row r="348" spans="2:3" x14ac:dyDescent="0.25">
      <c r="B348" s="25">
        <v>46002</v>
      </c>
      <c r="C348" s="11"/>
    </row>
    <row r="349" spans="2:3" x14ac:dyDescent="0.25">
      <c r="B349" s="25">
        <v>46003</v>
      </c>
      <c r="C349" s="11"/>
    </row>
    <row r="350" spans="2:3" x14ac:dyDescent="0.25">
      <c r="B350" s="25">
        <v>46004</v>
      </c>
      <c r="C350" s="11"/>
    </row>
    <row r="351" spans="2:3" x14ac:dyDescent="0.25">
      <c r="B351" s="25">
        <v>46005</v>
      </c>
      <c r="C351" s="11"/>
    </row>
    <row r="352" spans="2:3" x14ac:dyDescent="0.25">
      <c r="B352" s="25">
        <v>46006</v>
      </c>
      <c r="C352" s="11"/>
    </row>
    <row r="353" spans="2:3" x14ac:dyDescent="0.25">
      <c r="B353" s="25">
        <v>46007</v>
      </c>
      <c r="C353" s="11"/>
    </row>
    <row r="354" spans="2:3" x14ac:dyDescent="0.25">
      <c r="B354" s="25">
        <v>46008</v>
      </c>
      <c r="C354" s="11"/>
    </row>
    <row r="355" spans="2:3" x14ac:dyDescent="0.25">
      <c r="B355" s="25">
        <v>46009</v>
      </c>
      <c r="C355" s="11"/>
    </row>
    <row r="356" spans="2:3" x14ac:dyDescent="0.25">
      <c r="B356" s="25">
        <v>46010</v>
      </c>
      <c r="C356" s="11"/>
    </row>
    <row r="357" spans="2:3" x14ac:dyDescent="0.25">
      <c r="B357" s="25">
        <v>46011</v>
      </c>
      <c r="C357" s="11"/>
    </row>
    <row r="358" spans="2:3" x14ac:dyDescent="0.25">
      <c r="B358" s="25">
        <v>46012</v>
      </c>
      <c r="C358" s="11"/>
    </row>
    <row r="359" spans="2:3" x14ac:dyDescent="0.25">
      <c r="B359" s="25">
        <v>46013</v>
      </c>
      <c r="C359" s="11"/>
    </row>
    <row r="360" spans="2:3" x14ac:dyDescent="0.25">
      <c r="B360" s="25">
        <v>46014</v>
      </c>
      <c r="C360" s="11"/>
    </row>
    <row r="361" spans="2:3" x14ac:dyDescent="0.25">
      <c r="B361" s="25">
        <v>46015</v>
      </c>
      <c r="C361" s="11"/>
    </row>
    <row r="362" spans="2:3" x14ac:dyDescent="0.25">
      <c r="B362" s="25">
        <v>46016</v>
      </c>
      <c r="C362" s="11" t="s">
        <v>22</v>
      </c>
    </row>
    <row r="363" spans="2:3" x14ac:dyDescent="0.25">
      <c r="B363" s="25">
        <v>46017</v>
      </c>
      <c r="C363" s="11"/>
    </row>
    <row r="364" spans="2:3" x14ac:dyDescent="0.25">
      <c r="B364" s="25">
        <v>46018</v>
      </c>
      <c r="C364" s="11"/>
    </row>
    <row r="365" spans="2:3" x14ac:dyDescent="0.25">
      <c r="B365" s="25">
        <v>46019</v>
      </c>
      <c r="C365" s="11"/>
    </row>
    <row r="366" spans="2:3" x14ac:dyDescent="0.25">
      <c r="B366" s="25">
        <v>46020</v>
      </c>
      <c r="C366" s="11"/>
    </row>
    <row r="367" spans="2:3" x14ac:dyDescent="0.25">
      <c r="B367" s="25">
        <v>46021</v>
      </c>
      <c r="C367" s="11"/>
    </row>
    <row r="368" spans="2:3" x14ac:dyDescent="0.25">
      <c r="B368" s="25">
        <v>46022</v>
      </c>
      <c r="C368" s="11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9"/>
  <dimension ref="A1:XFD61"/>
  <sheetViews>
    <sheetView showGridLines="0" showRowColHeaders="0" workbookViewId="0"/>
  </sheetViews>
  <sheetFormatPr baseColWidth="10" defaultColWidth="6" defaultRowHeight="15" x14ac:dyDescent="0.25"/>
  <cols>
    <col min="1" max="1" width="63.140625" customWidth="1"/>
    <col min="2" max="2" width="2.7109375" customWidth="1"/>
    <col min="3" max="3" width="56.42578125" customWidth="1"/>
    <col min="4" max="4" width="1.7109375" customWidth="1"/>
    <col min="5" max="5" width="35.85546875" customWidth="1"/>
    <col min="6" max="6" width="1.7109375" customWidth="1"/>
    <col min="7" max="16382" width="11.42578125" customWidth="1"/>
    <col min="16383" max="16383" width="4.7109375" hidden="1" customWidth="1"/>
    <col min="16384" max="16384" width="6" hidden="1" customWidth="1"/>
  </cols>
  <sheetData>
    <row r="1" spans="1:6 16383:16384" ht="33.950000000000003" customHeight="1" x14ac:dyDescent="0.35">
      <c r="A1" s="35"/>
      <c r="B1" s="36"/>
      <c r="C1" s="49" t="s">
        <v>722</v>
      </c>
      <c r="D1" s="37"/>
      <c r="E1" s="36"/>
      <c r="F1" s="36"/>
      <c r="XFD1">
        <f ca="1">TODAY()</f>
        <v>45722</v>
      </c>
    </row>
    <row r="2" spans="1:6 16383:16384" ht="15.75" x14ac:dyDescent="0.25">
      <c r="A2" s="35"/>
      <c r="B2" s="36"/>
      <c r="C2" s="50" t="s">
        <v>610</v>
      </c>
      <c r="D2" s="38"/>
      <c r="E2" s="53" t="s">
        <v>74</v>
      </c>
      <c r="F2" s="36"/>
    </row>
    <row r="3" spans="1:6 16383:16384" ht="15.75" x14ac:dyDescent="0.25">
      <c r="A3" s="35"/>
      <c r="B3" s="36"/>
      <c r="C3" s="42" t="s">
        <v>538</v>
      </c>
      <c r="D3" s="39"/>
      <c r="E3" s="36"/>
      <c r="F3" s="36"/>
      <c r="XFC3" t="s">
        <v>29</v>
      </c>
      <c r="XFD3" s="17">
        <v>4</v>
      </c>
    </row>
    <row r="4" spans="1:6 16383:16384" x14ac:dyDescent="0.25">
      <c r="A4" s="35"/>
      <c r="B4" s="36"/>
      <c r="C4" s="51" t="s">
        <v>539</v>
      </c>
      <c r="D4" s="38"/>
      <c r="E4" s="36"/>
      <c r="F4" s="36"/>
      <c r="XFC4" t="s">
        <v>30</v>
      </c>
      <c r="XFD4" s="17">
        <v>4</v>
      </c>
    </row>
    <row r="5" spans="1:6 16383:16384" x14ac:dyDescent="0.25">
      <c r="A5" s="35"/>
      <c r="B5" s="36"/>
      <c r="C5" s="52" t="s">
        <v>540</v>
      </c>
      <c r="D5" s="38"/>
      <c r="E5" s="36"/>
      <c r="F5" s="36"/>
      <c r="XFC5" t="s">
        <v>31</v>
      </c>
      <c r="XFD5" s="17">
        <v>4</v>
      </c>
    </row>
    <row r="6" spans="1:6 16383:16384" x14ac:dyDescent="0.25">
      <c r="A6" s="35"/>
      <c r="B6" s="36"/>
      <c r="C6" s="52" t="s">
        <v>541</v>
      </c>
      <c r="D6" s="38"/>
      <c r="E6" s="45" t="s">
        <v>75</v>
      </c>
      <c r="F6" s="36"/>
      <c r="XFC6" t="s">
        <v>32</v>
      </c>
      <c r="XFD6" s="17">
        <v>4</v>
      </c>
    </row>
    <row r="7" spans="1:6 16383:16384" ht="15.75" x14ac:dyDescent="0.25">
      <c r="A7" s="35"/>
      <c r="B7" s="36"/>
      <c r="C7" s="42" t="s">
        <v>611</v>
      </c>
      <c r="D7" s="38"/>
      <c r="E7" s="46" t="s">
        <v>76</v>
      </c>
      <c r="F7" s="36"/>
      <c r="XFC7" t="s">
        <v>33</v>
      </c>
      <c r="XFD7" s="17">
        <v>4</v>
      </c>
    </row>
    <row r="8" spans="1:6 16383:16384" ht="15.75" x14ac:dyDescent="0.25">
      <c r="A8" s="35"/>
      <c r="B8" s="36"/>
      <c r="C8" s="42" t="s">
        <v>542</v>
      </c>
      <c r="D8" s="38"/>
      <c r="E8" s="47" t="s">
        <v>77</v>
      </c>
      <c r="F8" s="36"/>
      <c r="XFC8" t="s">
        <v>34</v>
      </c>
      <c r="XFD8" s="17">
        <v>4</v>
      </c>
    </row>
    <row r="9" spans="1:6 16383:16384" ht="15" customHeight="1" x14ac:dyDescent="0.25">
      <c r="A9" s="35"/>
      <c r="B9" s="36"/>
      <c r="C9" s="39"/>
      <c r="D9" s="39"/>
      <c r="E9" s="41"/>
      <c r="F9" s="36"/>
      <c r="XFC9" t="s">
        <v>35</v>
      </c>
      <c r="XFD9" s="17">
        <v>4</v>
      </c>
    </row>
    <row r="10" spans="1:6 16383:16384" ht="15" customHeight="1" x14ac:dyDescent="0.25">
      <c r="A10" s="35"/>
      <c r="B10" s="36"/>
      <c r="C10" s="39"/>
      <c r="D10" s="39"/>
      <c r="E10" s="41"/>
      <c r="F10" s="36"/>
      <c r="XFC10" t="s">
        <v>36</v>
      </c>
      <c r="XFD10" s="17">
        <v>4</v>
      </c>
    </row>
    <row r="11" spans="1:6 16383:16384" ht="15" customHeight="1" x14ac:dyDescent="0.25">
      <c r="A11" s="35"/>
      <c r="B11" s="36"/>
      <c r="C11" s="43" t="s">
        <v>78</v>
      </c>
      <c r="D11" s="40"/>
      <c r="E11" s="41"/>
      <c r="F11" s="36"/>
      <c r="XFC11" t="s">
        <v>37</v>
      </c>
      <c r="XFD11" s="17">
        <v>4</v>
      </c>
    </row>
    <row r="12" spans="1:6 16383:16384" ht="15" customHeight="1" x14ac:dyDescent="0.25">
      <c r="A12" s="35"/>
      <c r="B12" s="36"/>
      <c r="C12" s="36"/>
      <c r="D12" s="36"/>
      <c r="E12" s="36"/>
      <c r="F12" s="36"/>
      <c r="XFC12" t="s">
        <v>38</v>
      </c>
      <c r="XFD12" s="17">
        <v>4</v>
      </c>
    </row>
    <row r="13" spans="1:6 16383:16384" ht="143.25" customHeight="1" x14ac:dyDescent="0.25">
      <c r="A13" s="35"/>
      <c r="B13" s="35"/>
      <c r="C13" s="44" t="s">
        <v>115</v>
      </c>
      <c r="D13" s="35"/>
      <c r="E13" s="35"/>
      <c r="F13" s="35"/>
      <c r="XFC13" t="s">
        <v>39</v>
      </c>
      <c r="XFD13" s="17">
        <v>4</v>
      </c>
    </row>
    <row r="14" spans="1:6 16383:16384" x14ac:dyDescent="0.25">
      <c r="A14" s="35"/>
      <c r="B14" s="35"/>
      <c r="C14" s="35"/>
      <c r="D14" s="35"/>
      <c r="E14" s="35"/>
      <c r="F14" s="35"/>
      <c r="XFC14" t="s">
        <v>40</v>
      </c>
      <c r="XFD14" s="17">
        <v>4</v>
      </c>
    </row>
    <row r="15" spans="1:6 16383:16384" x14ac:dyDescent="0.25">
      <c r="A15" s="35"/>
      <c r="B15" s="35"/>
      <c r="C15" s="35"/>
      <c r="D15" s="35"/>
      <c r="E15" s="35"/>
      <c r="F15" s="35"/>
    </row>
    <row r="17" spans="16383:16384" x14ac:dyDescent="0.25">
      <c r="XFC17">
        <v>1</v>
      </c>
      <c r="XFD17" t="s">
        <v>29</v>
      </c>
    </row>
    <row r="18" spans="16383:16384" x14ac:dyDescent="0.25">
      <c r="XFC18">
        <v>2</v>
      </c>
      <c r="XFD18" t="s">
        <v>30</v>
      </c>
    </row>
    <row r="19" spans="16383:16384" x14ac:dyDescent="0.25">
      <c r="XFC19">
        <v>3</v>
      </c>
      <c r="XFD19" t="s">
        <v>31</v>
      </c>
    </row>
    <row r="20" spans="16383:16384" x14ac:dyDescent="0.25">
      <c r="XFC20">
        <v>4</v>
      </c>
      <c r="XFD20" t="s">
        <v>32</v>
      </c>
    </row>
    <row r="21" spans="16383:16384" x14ac:dyDescent="0.25">
      <c r="XFC21">
        <v>5</v>
      </c>
      <c r="XFD21" t="s">
        <v>33</v>
      </c>
    </row>
    <row r="22" spans="16383:16384" x14ac:dyDescent="0.25">
      <c r="XFC22">
        <v>6</v>
      </c>
      <c r="XFD22" t="s">
        <v>34</v>
      </c>
    </row>
    <row r="23" spans="16383:16384" x14ac:dyDescent="0.25">
      <c r="XFC23">
        <v>7</v>
      </c>
      <c r="XFD23" t="s">
        <v>35</v>
      </c>
    </row>
    <row r="24" spans="16383:16384" x14ac:dyDescent="0.25">
      <c r="XFC24">
        <v>8</v>
      </c>
      <c r="XFD24" t="s">
        <v>36</v>
      </c>
    </row>
    <row r="25" spans="16383:16384" x14ac:dyDescent="0.25">
      <c r="XFC25">
        <v>9</v>
      </c>
      <c r="XFD25" t="s">
        <v>37</v>
      </c>
    </row>
    <row r="26" spans="16383:16384" x14ac:dyDescent="0.25">
      <c r="XFC26">
        <v>10</v>
      </c>
      <c r="XFD26" t="s">
        <v>38</v>
      </c>
    </row>
    <row r="27" spans="16383:16384" x14ac:dyDescent="0.25">
      <c r="XFC27">
        <v>11</v>
      </c>
      <c r="XFD27" t="s">
        <v>39</v>
      </c>
    </row>
    <row r="28" spans="16383:16384" x14ac:dyDescent="0.25">
      <c r="XFC28">
        <v>12</v>
      </c>
      <c r="XFD28" t="s">
        <v>40</v>
      </c>
    </row>
    <row r="31" spans="16383:16384" x14ac:dyDescent="0.25">
      <c r="XFC31">
        <v>1</v>
      </c>
      <c r="XFD31" t="s">
        <v>83</v>
      </c>
    </row>
    <row r="32" spans="16383:16384" x14ac:dyDescent="0.25">
      <c r="XFC32">
        <v>2</v>
      </c>
      <c r="XFD32" t="s">
        <v>1</v>
      </c>
    </row>
    <row r="33" spans="16383:16384" x14ac:dyDescent="0.25">
      <c r="XFC33">
        <v>3</v>
      </c>
      <c r="XFD33" t="s">
        <v>2</v>
      </c>
    </row>
    <row r="34" spans="16383:16384" x14ac:dyDescent="0.25">
      <c r="XFC34">
        <v>4</v>
      </c>
      <c r="XFD34" t="s">
        <v>84</v>
      </c>
    </row>
    <row r="35" spans="16383:16384" x14ac:dyDescent="0.25">
      <c r="XFC35">
        <v>5</v>
      </c>
      <c r="XFD35" t="s">
        <v>85</v>
      </c>
    </row>
    <row r="36" spans="16383:16384" x14ac:dyDescent="0.25">
      <c r="XFC36">
        <v>6</v>
      </c>
      <c r="XFD36" t="s">
        <v>86</v>
      </c>
    </row>
    <row r="37" spans="16383:16384" x14ac:dyDescent="0.25">
      <c r="XFC37">
        <v>7</v>
      </c>
      <c r="XFD37" t="s">
        <v>87</v>
      </c>
    </row>
    <row r="38" spans="16383:16384" x14ac:dyDescent="0.25">
      <c r="XFC38">
        <v>8</v>
      </c>
      <c r="XFD38" t="s">
        <v>88</v>
      </c>
    </row>
    <row r="39" spans="16383:16384" x14ac:dyDescent="0.25">
      <c r="XFC39">
        <v>9</v>
      </c>
      <c r="XFD39" t="s">
        <v>5</v>
      </c>
    </row>
    <row r="40" spans="16383:16384" x14ac:dyDescent="0.25">
      <c r="XFC40">
        <v>10</v>
      </c>
      <c r="XFD40" t="s">
        <v>89</v>
      </c>
    </row>
    <row r="41" spans="16383:16384" x14ac:dyDescent="0.25">
      <c r="XFC41">
        <v>11</v>
      </c>
      <c r="XFD41" t="s">
        <v>90</v>
      </c>
    </row>
    <row r="42" spans="16383:16384" x14ac:dyDescent="0.25">
      <c r="XFC42">
        <v>12</v>
      </c>
      <c r="XFD42" t="s">
        <v>4</v>
      </c>
    </row>
    <row r="43" spans="16383:16384" x14ac:dyDescent="0.25">
      <c r="XFC43">
        <v>13</v>
      </c>
      <c r="XFD43" t="s">
        <v>91</v>
      </c>
    </row>
    <row r="44" spans="16383:16384" x14ac:dyDescent="0.25">
      <c r="XFC44">
        <v>14</v>
      </c>
      <c r="XFD44" t="s">
        <v>92</v>
      </c>
    </row>
    <row r="45" spans="16383:16384" x14ac:dyDescent="0.25">
      <c r="XFC45">
        <v>15</v>
      </c>
      <c r="XFD45" t="s">
        <v>93</v>
      </c>
    </row>
    <row r="46" spans="16383:16384" x14ac:dyDescent="0.25">
      <c r="XFC46">
        <v>16</v>
      </c>
      <c r="XFD46" t="s">
        <v>94</v>
      </c>
    </row>
    <row r="47" spans="16383:16384" x14ac:dyDescent="0.25">
      <c r="XFC47">
        <v>17</v>
      </c>
      <c r="XFD47" t="s">
        <v>95</v>
      </c>
    </row>
    <row r="48" spans="16383:16384" x14ac:dyDescent="0.25">
      <c r="XFC48">
        <v>18</v>
      </c>
      <c r="XFD48" t="s">
        <v>96</v>
      </c>
    </row>
    <row r="49" spans="16383:16384" x14ac:dyDescent="0.25">
      <c r="XFC49">
        <v>19</v>
      </c>
      <c r="XFD49" t="s">
        <v>97</v>
      </c>
    </row>
    <row r="50" spans="16383:16384" x14ac:dyDescent="0.25">
      <c r="XFC50">
        <v>20</v>
      </c>
      <c r="XFD50" t="s">
        <v>98</v>
      </c>
    </row>
    <row r="51" spans="16383:16384" x14ac:dyDescent="0.25">
      <c r="XFC51">
        <v>21</v>
      </c>
      <c r="XFD51" t="s">
        <v>99</v>
      </c>
    </row>
    <row r="52" spans="16383:16384" x14ac:dyDescent="0.25">
      <c r="XFC52">
        <v>22</v>
      </c>
      <c r="XFD52" t="s">
        <v>100</v>
      </c>
    </row>
    <row r="53" spans="16383:16384" x14ac:dyDescent="0.25">
      <c r="XFC53">
        <v>23</v>
      </c>
      <c r="XFD53" t="s">
        <v>101</v>
      </c>
    </row>
    <row r="54" spans="16383:16384" x14ac:dyDescent="0.25">
      <c r="XFC54">
        <v>24</v>
      </c>
      <c r="XFD54" t="s">
        <v>102</v>
      </c>
    </row>
    <row r="55" spans="16383:16384" x14ac:dyDescent="0.25">
      <c r="XFC55">
        <v>25</v>
      </c>
      <c r="XFD55" t="s">
        <v>103</v>
      </c>
    </row>
    <row r="56" spans="16383:16384" x14ac:dyDescent="0.25">
      <c r="XFC56">
        <v>26</v>
      </c>
      <c r="XFD56" t="s">
        <v>104</v>
      </c>
    </row>
    <row r="57" spans="16383:16384" x14ac:dyDescent="0.25">
      <c r="XFC57">
        <v>27</v>
      </c>
      <c r="XFD57" t="s">
        <v>105</v>
      </c>
    </row>
    <row r="58" spans="16383:16384" x14ac:dyDescent="0.25">
      <c r="XFC58">
        <v>28</v>
      </c>
      <c r="XFD58" t="s">
        <v>106</v>
      </c>
    </row>
    <row r="59" spans="16383:16384" x14ac:dyDescent="0.25">
      <c r="XFC59">
        <v>29</v>
      </c>
      <c r="XFD59" t="s">
        <v>107</v>
      </c>
    </row>
    <row r="60" spans="16383:16384" x14ac:dyDescent="0.25">
      <c r="XFC60">
        <v>30</v>
      </c>
      <c r="XFD60" t="s">
        <v>108</v>
      </c>
    </row>
    <row r="61" spans="16383:16384" x14ac:dyDescent="0.25">
      <c r="XFC61">
        <v>31</v>
      </c>
      <c r="XFD61" t="s">
        <v>109</v>
      </c>
    </row>
  </sheetData>
  <sheetProtection algorithmName="SHA-512" hashValue="9DSW6aLsrK5JQqAjua663dXRAYGrMMJtAlS3QXzFfFAudKLUVvnZt2aZ1bWUntHacqbRuvs9qt4e5bQgG9qsaA==" saltValue="gT6fhZGiP1yYDADLIAdivQ==" spinCount="100000" sheet="1" objects="1" scenarios="1" selectLockedCells="1" selectUnlockedCells="1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V52"/>
  <sheetViews>
    <sheetView showGridLines="0" zoomScaleNormal="100" workbookViewId="0">
      <pane xSplit="10" ySplit="4" topLeftCell="K21" activePane="bottomRight" state="frozen"/>
      <selection activeCell="C23" sqref="C23"/>
      <selection pane="topRight" activeCell="C23" sqref="C23"/>
      <selection pane="bottomLeft" activeCell="C23" sqref="C23"/>
      <selection pane="bottomRight" activeCell="K31" sqref="K31"/>
    </sheetView>
  </sheetViews>
  <sheetFormatPr baseColWidth="10" defaultColWidth="11.42578125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13" width="35.7109375" customWidth="1"/>
    <col min="14" max="16" width="11.42578125" hidden="1" customWidth="1"/>
    <col min="17" max="17" width="2.7109375" customWidth="1"/>
    <col min="21" max="21" width="3.7109375" customWidth="1"/>
    <col min="22" max="22" width="16.28515625" bestFit="1" customWidth="1"/>
  </cols>
  <sheetData>
    <row r="1" spans="1:20" ht="18.75" x14ac:dyDescent="0.3">
      <c r="A1" s="108" t="str">
        <f ca="1">LEFT(YEAR(K1))&amp;" "&amp;MID(YEAR(K1),2,1)&amp;" "&amp;MID(YEAR(K1),3,1)&amp;" "&amp;RIGHT(YEAR(K1))</f>
        <v>2 0 2 5</v>
      </c>
      <c r="B1" s="109"/>
      <c r="C1" s="109"/>
      <c r="D1" s="109"/>
      <c r="E1" s="109"/>
      <c r="F1" s="109"/>
      <c r="G1" s="109"/>
      <c r="H1" s="109"/>
      <c r="I1" s="109"/>
      <c r="J1" s="110"/>
      <c r="K1" s="70">
        <f ca="1">sk</f>
        <v>45722</v>
      </c>
      <c r="L1" s="71">
        <f ca="1">sk+1</f>
        <v>45723</v>
      </c>
      <c r="M1" s="71">
        <f ca="1">sk+2</f>
        <v>45724</v>
      </c>
      <c r="N1" s="10">
        <f ca="1">DATE(YEAR(sk)-1,12,31)</f>
        <v>45657</v>
      </c>
      <c r="O1" s="10">
        <f ca="1">DATE(YEAR(sk),12,31)</f>
        <v>46022</v>
      </c>
    </row>
    <row r="2" spans="1:20" ht="36" customHeight="1" x14ac:dyDescent="0.4">
      <c r="A2" s="124" t="str">
        <f ca="1">TEXT(MONTH(K1),"00")</f>
        <v>03</v>
      </c>
      <c r="B2" s="125"/>
      <c r="C2" s="125"/>
      <c r="D2" s="111" t="str">
        <f ca="1">PROPER(IF(TEXT(K1,"mmmm")="Setiembre","Septiembre",TEXT(K1,"mmmm")))</f>
        <v>Marzo</v>
      </c>
      <c r="E2" s="111"/>
      <c r="F2" s="111"/>
      <c r="G2" s="111"/>
      <c r="H2" s="111"/>
      <c r="I2" s="111"/>
      <c r="J2" s="112"/>
      <c r="K2" s="72" t="str">
        <f ca="1">PROPER(TEXT(K1,"dddd"))&amp;" "&amp;DAY(K1)</f>
        <v>Jueves 6</v>
      </c>
      <c r="L2" s="73" t="str">
        <f ca="1">PROPER(TEXT(L1,"dddd"))&amp;" "&amp;DAY(L1)</f>
        <v>Viernes 7</v>
      </c>
      <c r="M2" s="73" t="str">
        <f ca="1">PROPER(TEXT(M1,"dddd"))&amp;" "&amp;DAY(M1)</f>
        <v>Sábado 8</v>
      </c>
      <c r="R2" s="76" t="str">
        <f ca="1">IF(YEAR(K1)&lt;2025,"Esta hoja funcionará recién en 2025.",IF(YEAR(K1)&gt;2025,"Esta hoja solo funcionó durante 2025.",""))</f>
        <v/>
      </c>
      <c r="S2" s="18"/>
      <c r="T2" s="18"/>
    </row>
    <row r="3" spans="1:20" ht="15" customHeight="1" x14ac:dyDescent="0.25">
      <c r="A3" s="126"/>
      <c r="B3" s="127"/>
      <c r="C3" s="127"/>
      <c r="D3" s="113"/>
      <c r="E3" s="113"/>
      <c r="F3" s="113"/>
      <c r="G3" s="113"/>
      <c r="H3" s="113"/>
      <c r="I3" s="113"/>
      <c r="J3" s="114"/>
      <c r="K3" s="74" t="s">
        <v>24</v>
      </c>
      <c r="L3" s="75" t="s">
        <v>25</v>
      </c>
      <c r="M3" s="75" t="s">
        <v>73</v>
      </c>
    </row>
    <row r="4" spans="1:20" ht="14.25" customHeight="1" x14ac:dyDescent="0.25">
      <c r="A4" s="128" t="s">
        <v>41</v>
      </c>
      <c r="B4" s="128"/>
      <c r="C4" s="128"/>
      <c r="D4" s="128"/>
      <c r="E4" s="128"/>
      <c r="F4" s="128"/>
      <c r="G4" s="128"/>
      <c r="H4" s="128"/>
      <c r="I4" s="128"/>
      <c r="J4" s="129"/>
      <c r="K4" s="28" t="str">
        <f ca="1">IFERROR(IF(N4=0,"",N4),"")</f>
        <v/>
      </c>
      <c r="L4" s="27" t="str">
        <f ca="1">IFERROR(IF(O4=0,"",O4),"")</f>
        <v/>
      </c>
      <c r="M4" s="27" t="str">
        <f ca="1">IFERROR(IF(P4=0,"",P4),"")</f>
        <v/>
      </c>
      <c r="N4" s="8" t="str" cm="1">
        <f t="array" aca="1" ref="N4" ca="1">INDIRECT(VLOOKUP(MONTH($K$1),hojasmeses,2,0)&amp;"!"&amp;VLOOKUP(DAY($K$1),columnasdias,2)&amp;ROW())</f>
        <v/>
      </c>
      <c r="O4" s="8" t="str" cm="1">
        <f t="array" aca="1" ref="O4" ca="1">INDIRECT(VLOOKUP(MONTH($L$1),hojasmeses,2,0)&amp;"!"&amp;VLOOKUP(DAY($L$1),columnasdias,2)&amp;ROW())</f>
        <v/>
      </c>
      <c r="P4" s="8" t="str" cm="1">
        <f t="array" aca="1" ref="P4" ca="1">INDIRECT(VLOOKUP(MONTH($M$1),hojasmeses,2,0)&amp;"!"&amp;VLOOKUP(DAY($M$1),columnasdias,2)&amp;ROW())</f>
        <v/>
      </c>
    </row>
    <row r="5" spans="1:20" ht="15" hidden="1" customHeight="1" x14ac:dyDescent="0.25">
      <c r="A5" s="19"/>
      <c r="B5" s="19"/>
      <c r="C5" s="19"/>
      <c r="D5" s="19"/>
      <c r="E5" s="19"/>
      <c r="F5" s="19"/>
      <c r="G5" s="19"/>
      <c r="H5" s="19"/>
      <c r="I5" s="19"/>
      <c r="J5" s="2">
        <v>0</v>
      </c>
      <c r="K5" s="3" t="str">
        <f ca="1">IF(N5=0,"",N5)</f>
        <v/>
      </c>
      <c r="L5" s="3" t="str">
        <f ca="1">IF(O5=0,"",O5)</f>
        <v/>
      </c>
      <c r="M5" s="9" t="str">
        <f ca="1">IF(P5=0,"",P5)</f>
        <v/>
      </c>
      <c r="N5" s="8" cm="1">
        <f t="array" aca="1" ref="N5" ca="1">INDIRECT(VLOOKUP(MONTH($K$1),hojasmeses,2,0)&amp;"!"&amp;VLOOKUP(DAY($K$1),columnasdias,2)&amp;ROW())</f>
        <v>0</v>
      </c>
      <c r="O5" s="8" cm="1">
        <f t="array" aca="1" ref="O5" ca="1">INDIRECT(VLOOKUP(MONTH($L$1),hojasmeses,2,0)&amp;"!"&amp;VLOOKUP(DAY($L$1),columnasdias,2)&amp;ROW())</f>
        <v>0</v>
      </c>
      <c r="P5" s="8" cm="1">
        <f t="array" aca="1" ref="P5" ca="1">INDIRECT(VLOOKUP(MONTH($M$1),hojasmeses,2,0)&amp;"!"&amp;VLOOKUP(DAY($M$1),columnasdias,2)&amp;ROW())</f>
        <v>0</v>
      </c>
    </row>
    <row r="6" spans="1:20" ht="15" hidden="1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2">
        <v>2.0833333333333332E-2</v>
      </c>
      <c r="K6" s="3" t="str">
        <f t="shared" ref="K6:K52" ca="1" si="0">IF(N6=0,"",N6)</f>
        <v/>
      </c>
      <c r="L6" s="3" t="str">
        <f t="shared" ref="L6:L52" ca="1" si="1">IF(O6=0,"",O6)</f>
        <v/>
      </c>
      <c r="M6" s="9" t="str">
        <f t="shared" ref="M6:M52" ca="1" si="2">IF(P6=0,"",P6)</f>
        <v/>
      </c>
      <c r="N6" s="8" cm="1">
        <f t="array" aca="1" ref="N6" ca="1">INDIRECT(VLOOKUP(MONTH($K$1),hojasmeses,2,0)&amp;"!"&amp;VLOOKUP(DAY($K$1),columnasdias,2)&amp;ROW())</f>
        <v>0</v>
      </c>
      <c r="O6" s="8" cm="1">
        <f t="array" aca="1" ref="O6" ca="1">INDIRECT(VLOOKUP(MONTH($L$1),hojasmeses,2,0)&amp;"!"&amp;VLOOKUP(DAY($L$1),columnasdias,2)&amp;ROW())</f>
        <v>0</v>
      </c>
      <c r="P6" s="8" cm="1">
        <f t="array" aca="1" ref="P6" ca="1">INDIRECT(VLOOKUP(MONTH($M$1),hojasmeses,2,0)&amp;"!"&amp;VLOOKUP(DAY($M$1),columnasdias,2)&amp;ROW())</f>
        <v>0</v>
      </c>
    </row>
    <row r="7" spans="1:20" ht="15" hidden="1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2">
        <v>4.1666666666666699E-2</v>
      </c>
      <c r="K7" s="3" t="str">
        <f t="shared" ca="1" si="0"/>
        <v/>
      </c>
      <c r="L7" s="3" t="str">
        <f t="shared" ca="1" si="1"/>
        <v/>
      </c>
      <c r="M7" s="9" t="str">
        <f t="shared" ca="1" si="2"/>
        <v/>
      </c>
      <c r="N7" s="8" cm="1">
        <f t="array" aca="1" ref="N7" ca="1">INDIRECT(VLOOKUP(MONTH($K$1),hojasmeses,2,0)&amp;"!"&amp;VLOOKUP(DAY($K$1),columnasdias,2)&amp;ROW())</f>
        <v>0</v>
      </c>
      <c r="O7" s="8" cm="1">
        <f t="array" aca="1" ref="O7" ca="1">INDIRECT(VLOOKUP(MONTH($L$1),hojasmeses,2,0)&amp;"!"&amp;VLOOKUP(DAY($L$1),columnasdias,2)&amp;ROW())</f>
        <v>0</v>
      </c>
      <c r="P7" s="8" cm="1">
        <f t="array" aca="1" ref="P7" ca="1">INDIRECT(VLOOKUP(MONTH($M$1),hojasmeses,2,0)&amp;"!"&amp;VLOOKUP(DAY($M$1),columnasdias,2)&amp;ROW())</f>
        <v>0</v>
      </c>
    </row>
    <row r="8" spans="1:20" ht="15" hidden="1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2">
        <v>6.25E-2</v>
      </c>
      <c r="K8" s="3" t="str">
        <f t="shared" ca="1" si="0"/>
        <v/>
      </c>
      <c r="L8" s="3" t="str">
        <f t="shared" ca="1" si="1"/>
        <v/>
      </c>
      <c r="M8" s="9" t="str">
        <f t="shared" ca="1" si="2"/>
        <v/>
      </c>
      <c r="N8" s="8" cm="1">
        <f t="array" aca="1" ref="N8" ca="1">INDIRECT(VLOOKUP(MONTH($K$1),hojasmeses,2,0)&amp;"!"&amp;VLOOKUP(DAY($K$1),columnasdias,2)&amp;ROW())</f>
        <v>0</v>
      </c>
      <c r="O8" s="8" cm="1">
        <f t="array" aca="1" ref="O8" ca="1">INDIRECT(VLOOKUP(MONTH($L$1),hojasmeses,2,0)&amp;"!"&amp;VLOOKUP(DAY($L$1),columnasdias,2)&amp;ROW())</f>
        <v>0</v>
      </c>
      <c r="P8" s="8" cm="1">
        <f t="array" aca="1" ref="P8" ca="1">INDIRECT(VLOOKUP(MONTH($M$1),hojasmeses,2,0)&amp;"!"&amp;VLOOKUP(DAY($M$1),columnasdias,2)&amp;ROW())</f>
        <v>0</v>
      </c>
    </row>
    <row r="9" spans="1:20" ht="15" hidden="1" customHeight="1" x14ac:dyDescent="0.25">
      <c r="A9" s="19"/>
      <c r="B9" s="19"/>
      <c r="C9" s="19"/>
      <c r="D9" s="19"/>
      <c r="E9" s="19"/>
      <c r="F9" s="19"/>
      <c r="G9" s="19"/>
      <c r="H9" s="19"/>
      <c r="I9" s="19"/>
      <c r="J9" s="2">
        <v>8.3333333333333301E-2</v>
      </c>
      <c r="K9" s="3" t="str">
        <f t="shared" ca="1" si="0"/>
        <v/>
      </c>
      <c r="L9" s="3" t="str">
        <f t="shared" ca="1" si="1"/>
        <v/>
      </c>
      <c r="M9" s="9" t="str">
        <f t="shared" ca="1" si="2"/>
        <v/>
      </c>
      <c r="N9" s="8" cm="1">
        <f t="array" aca="1" ref="N9" ca="1">INDIRECT(VLOOKUP(MONTH($K$1),hojasmeses,2,0)&amp;"!"&amp;VLOOKUP(DAY($K$1),columnasdias,2)&amp;ROW())</f>
        <v>0</v>
      </c>
      <c r="O9" s="8" cm="1">
        <f t="array" aca="1" ref="O9" ca="1">INDIRECT(VLOOKUP(MONTH($L$1),hojasmeses,2,0)&amp;"!"&amp;VLOOKUP(DAY($L$1),columnasdias,2)&amp;ROW())</f>
        <v>0</v>
      </c>
      <c r="P9" s="8" cm="1">
        <f t="array" aca="1" ref="P9" ca="1">INDIRECT(VLOOKUP(MONTH($M$1),hojasmeses,2,0)&amp;"!"&amp;VLOOKUP(DAY($M$1),columnasdias,2)&amp;ROW())</f>
        <v>0</v>
      </c>
    </row>
    <row r="10" spans="1:20" ht="15" hidden="1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2">
        <v>0.104166666666667</v>
      </c>
      <c r="K10" s="3" t="str">
        <f t="shared" ca="1" si="0"/>
        <v/>
      </c>
      <c r="L10" s="3" t="str">
        <f t="shared" ca="1" si="1"/>
        <v/>
      </c>
      <c r="M10" s="9" t="str">
        <f t="shared" ca="1" si="2"/>
        <v/>
      </c>
      <c r="N10" s="8" cm="1">
        <f t="array" aca="1" ref="N10" ca="1">INDIRECT(VLOOKUP(MONTH($K$1),hojasmeses,2,0)&amp;"!"&amp;VLOOKUP(DAY($K$1),columnasdias,2)&amp;ROW())</f>
        <v>0</v>
      </c>
      <c r="O10" s="8" cm="1">
        <f t="array" aca="1" ref="O10" ca="1">INDIRECT(VLOOKUP(MONTH($L$1),hojasmeses,2,0)&amp;"!"&amp;VLOOKUP(DAY($L$1),columnasdias,2)&amp;ROW())</f>
        <v>0</v>
      </c>
      <c r="P10" s="8" cm="1">
        <f t="array" aca="1" ref="P10" ca="1">INDIRECT(VLOOKUP(MONTH($M$1),hojasmeses,2,0)&amp;"!"&amp;VLOOKUP(DAY($M$1),columnasdias,2)&amp;ROW())</f>
        <v>0</v>
      </c>
    </row>
    <row r="11" spans="1:20" ht="15" hidden="1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2">
        <v>0.125</v>
      </c>
      <c r="K11" s="3" t="str">
        <f t="shared" ca="1" si="0"/>
        <v/>
      </c>
      <c r="L11" s="3" t="str">
        <f t="shared" ca="1" si="1"/>
        <v/>
      </c>
      <c r="M11" s="9" t="str">
        <f t="shared" ca="1" si="2"/>
        <v/>
      </c>
      <c r="N11" s="8" cm="1">
        <f t="array" aca="1" ref="N11" ca="1">INDIRECT(VLOOKUP(MONTH($K$1),hojasmeses,2,0)&amp;"!"&amp;VLOOKUP(DAY($K$1),columnasdias,2)&amp;ROW())</f>
        <v>0</v>
      </c>
      <c r="O11" s="8" cm="1">
        <f t="array" aca="1" ref="O11" ca="1">INDIRECT(VLOOKUP(MONTH($L$1),hojasmeses,2,0)&amp;"!"&amp;VLOOKUP(DAY($L$1),columnasdias,2)&amp;ROW())</f>
        <v>0</v>
      </c>
      <c r="P11" s="8" cm="1">
        <f t="array" aca="1" ref="P11" ca="1">INDIRECT(VLOOKUP(MONTH($M$1),hojasmeses,2,0)&amp;"!"&amp;VLOOKUP(DAY($M$1),columnasdias,2)&amp;ROW())</f>
        <v>0</v>
      </c>
    </row>
    <row r="12" spans="1:20" ht="15" hidden="1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2">
        <v>0.14583333333333301</v>
      </c>
      <c r="K12" s="3" t="str">
        <f t="shared" ca="1" si="0"/>
        <v/>
      </c>
      <c r="L12" s="3" t="str">
        <f t="shared" ca="1" si="1"/>
        <v/>
      </c>
      <c r="M12" s="9" t="str">
        <f t="shared" ca="1" si="2"/>
        <v/>
      </c>
      <c r="N12" s="8" cm="1">
        <f t="array" aca="1" ref="N12" ca="1">INDIRECT(VLOOKUP(MONTH($K$1),hojasmeses,2,0)&amp;"!"&amp;VLOOKUP(DAY($K$1),columnasdias,2)&amp;ROW())</f>
        <v>0</v>
      </c>
      <c r="O12" s="8" cm="1">
        <f t="array" aca="1" ref="O12" ca="1">INDIRECT(VLOOKUP(MONTH($L$1),hojasmeses,2,0)&amp;"!"&amp;VLOOKUP(DAY($L$1),columnasdias,2)&amp;ROW())</f>
        <v>0</v>
      </c>
      <c r="P12" s="8" cm="1">
        <f t="array" aca="1" ref="P12" ca="1">INDIRECT(VLOOKUP(MONTH($M$1),hojasmeses,2,0)&amp;"!"&amp;VLOOKUP(DAY($M$1),columnasdias,2)&amp;ROW())</f>
        <v>0</v>
      </c>
    </row>
    <row r="13" spans="1:20" ht="15" hidden="1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2">
        <v>0.16666666666666699</v>
      </c>
      <c r="K13" s="3" t="str">
        <f t="shared" ca="1" si="0"/>
        <v/>
      </c>
      <c r="L13" s="3" t="str">
        <f t="shared" ca="1" si="1"/>
        <v/>
      </c>
      <c r="M13" s="9" t="str">
        <f t="shared" ca="1" si="2"/>
        <v/>
      </c>
      <c r="N13" s="8" cm="1">
        <f t="array" aca="1" ref="N13" ca="1">INDIRECT(VLOOKUP(MONTH($K$1),hojasmeses,2,0)&amp;"!"&amp;VLOOKUP(DAY($K$1),columnasdias,2)&amp;ROW())</f>
        <v>0</v>
      </c>
      <c r="O13" s="8" cm="1">
        <f t="array" aca="1" ref="O13" ca="1">INDIRECT(VLOOKUP(MONTH($L$1),hojasmeses,2,0)&amp;"!"&amp;VLOOKUP(DAY($L$1),columnasdias,2)&amp;ROW())</f>
        <v>0</v>
      </c>
      <c r="P13" s="8" cm="1">
        <f t="array" aca="1" ref="P13" ca="1">INDIRECT(VLOOKUP(MONTH($M$1),hojasmeses,2,0)&amp;"!"&amp;VLOOKUP(DAY($M$1),columnasdias,2)&amp;ROW())</f>
        <v>0</v>
      </c>
    </row>
    <row r="14" spans="1:20" ht="15" hidden="1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2">
        <v>0.1875</v>
      </c>
      <c r="K14" s="3" t="str">
        <f t="shared" ca="1" si="0"/>
        <v/>
      </c>
      <c r="L14" s="3" t="str">
        <f t="shared" ca="1" si="1"/>
        <v/>
      </c>
      <c r="M14" s="9" t="str">
        <f t="shared" ca="1" si="2"/>
        <v/>
      </c>
      <c r="N14" s="8" cm="1">
        <f t="array" aca="1" ref="N14" ca="1">INDIRECT(VLOOKUP(MONTH($K$1),hojasmeses,2,0)&amp;"!"&amp;VLOOKUP(DAY($K$1),columnasdias,2)&amp;ROW())</f>
        <v>0</v>
      </c>
      <c r="O14" s="8" cm="1">
        <f t="array" aca="1" ref="O14" ca="1">INDIRECT(VLOOKUP(MONTH($L$1),hojasmeses,2,0)&amp;"!"&amp;VLOOKUP(DAY($L$1),columnasdias,2)&amp;ROW())</f>
        <v>0</v>
      </c>
      <c r="P14" s="8" cm="1">
        <f t="array" aca="1" ref="P14" ca="1">INDIRECT(VLOOKUP(MONTH($M$1),hojasmeses,2,0)&amp;"!"&amp;VLOOKUP(DAY($M$1),columnasdias,2)&amp;ROW())</f>
        <v>0</v>
      </c>
    </row>
    <row r="15" spans="1:20" ht="15" hidden="1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2">
        <v>0.20833333333333301</v>
      </c>
      <c r="K15" s="3" t="str">
        <f t="shared" ca="1" si="0"/>
        <v/>
      </c>
      <c r="L15" s="3" t="str">
        <f t="shared" ca="1" si="1"/>
        <v/>
      </c>
      <c r="M15" s="9" t="str">
        <f t="shared" ca="1" si="2"/>
        <v/>
      </c>
      <c r="N15" s="8" cm="1">
        <f t="array" aca="1" ref="N15" ca="1">INDIRECT(VLOOKUP(MONTH($K$1),hojasmeses,2,0)&amp;"!"&amp;VLOOKUP(DAY($K$1),columnasdias,2)&amp;ROW())</f>
        <v>0</v>
      </c>
      <c r="O15" s="8" cm="1">
        <f t="array" aca="1" ref="O15" ca="1">INDIRECT(VLOOKUP(MONTH($L$1),hojasmeses,2,0)&amp;"!"&amp;VLOOKUP(DAY($L$1),columnasdias,2)&amp;ROW())</f>
        <v>0</v>
      </c>
      <c r="P15" s="8" cm="1">
        <f t="array" aca="1" ref="P15" ca="1">INDIRECT(VLOOKUP(MONTH($M$1),hojasmeses,2,0)&amp;"!"&amp;VLOOKUP(DAY($M$1),columnasdias,2)&amp;ROW())</f>
        <v>0</v>
      </c>
    </row>
    <row r="16" spans="1:20" ht="15" hidden="1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2">
        <v>0.22916666666666699</v>
      </c>
      <c r="K16" s="3" t="str">
        <f t="shared" ca="1" si="0"/>
        <v/>
      </c>
      <c r="L16" s="3" t="str">
        <f t="shared" ca="1" si="1"/>
        <v/>
      </c>
      <c r="M16" s="9" t="str">
        <f t="shared" ca="1" si="2"/>
        <v/>
      </c>
      <c r="N16" s="8" cm="1">
        <f t="array" aca="1" ref="N16" ca="1">INDIRECT(VLOOKUP(MONTH($K$1),hojasmeses,2,0)&amp;"!"&amp;VLOOKUP(DAY($K$1),columnasdias,2)&amp;ROW())</f>
        <v>0</v>
      </c>
      <c r="O16" s="8" cm="1">
        <f t="array" aca="1" ref="O16" ca="1">INDIRECT(VLOOKUP(MONTH($L$1),hojasmeses,2,0)&amp;"!"&amp;VLOOKUP(DAY($L$1),columnasdias,2)&amp;ROW())</f>
        <v>0</v>
      </c>
      <c r="P16" s="8" cm="1">
        <f t="array" aca="1" ref="P16" ca="1">INDIRECT(VLOOKUP(MONTH($M$1),hojasmeses,2,0)&amp;"!"&amp;VLOOKUP(DAY($M$1),columnasdias,2)&amp;ROW())</f>
        <v>0</v>
      </c>
    </row>
    <row r="17" spans="1:22" ht="15" hidden="1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2">
        <v>0.25</v>
      </c>
      <c r="K17" s="3" t="str">
        <f t="shared" ca="1" si="0"/>
        <v/>
      </c>
      <c r="L17" s="3" t="str">
        <f t="shared" ca="1" si="1"/>
        <v/>
      </c>
      <c r="M17" s="9" t="str">
        <f t="shared" ca="1" si="2"/>
        <v/>
      </c>
      <c r="N17" s="8" cm="1">
        <f t="array" aca="1" ref="N17" ca="1">INDIRECT(VLOOKUP(MONTH($K$1),hojasmeses,2,0)&amp;"!"&amp;VLOOKUP(DAY($K$1),columnasdias,2)&amp;ROW())</f>
        <v>0</v>
      </c>
      <c r="O17" s="8" cm="1">
        <f t="array" aca="1" ref="O17" ca="1">INDIRECT(VLOOKUP(MONTH($L$1),hojasmeses,2,0)&amp;"!"&amp;VLOOKUP(DAY($L$1),columnasdias,2)&amp;ROW())</f>
        <v>0</v>
      </c>
      <c r="P17" s="8" cm="1">
        <f t="array" aca="1" ref="P17" ca="1">INDIRECT(VLOOKUP(MONTH($M$1),hojasmeses,2,0)&amp;"!"&amp;VLOOKUP(DAY($M$1),columnasdias,2)&amp;ROW())</f>
        <v>0</v>
      </c>
    </row>
    <row r="18" spans="1:22" ht="15" hidden="1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2">
        <v>0.27083333333333298</v>
      </c>
      <c r="K18" s="3" t="str">
        <f t="shared" ca="1" si="0"/>
        <v/>
      </c>
      <c r="L18" s="3" t="str">
        <f t="shared" ca="1" si="1"/>
        <v/>
      </c>
      <c r="M18" s="9" t="str">
        <f t="shared" ca="1" si="2"/>
        <v/>
      </c>
      <c r="N18" s="8" cm="1">
        <f t="array" aca="1" ref="N18" ca="1">INDIRECT(VLOOKUP(MONTH($K$1),hojasmeses,2,0)&amp;"!"&amp;VLOOKUP(DAY($K$1),columnasdias,2)&amp;ROW())</f>
        <v>0</v>
      </c>
      <c r="O18" s="8" cm="1">
        <f t="array" aca="1" ref="O18" ca="1">INDIRECT(VLOOKUP(MONTH($L$1),hojasmeses,2,0)&amp;"!"&amp;VLOOKUP(DAY($L$1),columnasdias,2)&amp;ROW())</f>
        <v>0</v>
      </c>
      <c r="P18" s="8" cm="1">
        <f t="array" aca="1" ref="P18" ca="1">INDIRECT(VLOOKUP(MONTH($M$1),hojasmeses,2,0)&amp;"!"&amp;VLOOKUP(DAY($M$1),columnasdias,2)&amp;ROW())</f>
        <v>0</v>
      </c>
    </row>
    <row r="19" spans="1:22" ht="15" hidden="1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2">
        <v>0.29166666666666702</v>
      </c>
      <c r="K19" s="3" t="str">
        <f t="shared" ca="1" si="0"/>
        <v/>
      </c>
      <c r="L19" s="3" t="str">
        <f t="shared" ca="1" si="1"/>
        <v/>
      </c>
      <c r="M19" s="9" t="str">
        <f t="shared" ca="1" si="2"/>
        <v/>
      </c>
      <c r="N19" s="8" cm="1">
        <f t="array" aca="1" ref="N19" ca="1">INDIRECT(VLOOKUP(MONTH($K$1),hojasmeses,2,0)&amp;"!"&amp;VLOOKUP(DAY($K$1),columnasdias,2)&amp;ROW())</f>
        <v>0</v>
      </c>
      <c r="O19" s="8" cm="1">
        <f t="array" aca="1" ref="O19" ca="1">INDIRECT(VLOOKUP(MONTH($L$1),hojasmeses,2,0)&amp;"!"&amp;VLOOKUP(DAY($L$1),columnasdias,2)&amp;ROW())</f>
        <v>0</v>
      </c>
      <c r="P19" s="8" cm="1">
        <f t="array" aca="1" ref="P19" ca="1">INDIRECT(VLOOKUP(MONTH($M$1),hojasmeses,2,0)&amp;"!"&amp;VLOOKUP(DAY($M$1),columnasdias,2)&amp;ROW())</f>
        <v>0</v>
      </c>
    </row>
    <row r="20" spans="1:22" ht="15" hidden="1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2">
        <v>0.3125</v>
      </c>
      <c r="K20" s="3" t="str">
        <f t="shared" ca="1" si="0"/>
        <v/>
      </c>
      <c r="L20" s="3" t="str">
        <f t="shared" ca="1" si="1"/>
        <v/>
      </c>
      <c r="M20" s="9" t="str">
        <f t="shared" ca="1" si="2"/>
        <v/>
      </c>
      <c r="N20" s="8" cm="1">
        <f t="array" aca="1" ref="N20" ca="1">INDIRECT(VLOOKUP(MONTH($K$1),hojasmeses,2,0)&amp;"!"&amp;VLOOKUP(DAY($K$1),columnasdias,2)&amp;ROW())</f>
        <v>0</v>
      </c>
      <c r="O20" s="8" cm="1">
        <f t="array" aca="1" ref="O20" ca="1">INDIRECT(VLOOKUP(MONTH($L$1),hojasmeses,2,0)&amp;"!"&amp;VLOOKUP(DAY($L$1),columnasdias,2)&amp;ROW())</f>
        <v>0</v>
      </c>
      <c r="P20" s="8" cm="1">
        <f t="array" aca="1" ref="P20" ca="1">INDIRECT(VLOOKUP(MONTH($M$1),hojasmeses,2,0)&amp;"!"&amp;VLOOKUP(DAY($M$1),columnasdias,2)&amp;ROW())</f>
        <v>0</v>
      </c>
    </row>
    <row r="21" spans="1:22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2">
        <v>0.33333333333333331</v>
      </c>
      <c r="K21" s="3" t="str">
        <f t="shared" ca="1" si="0"/>
        <v/>
      </c>
      <c r="L21" s="9" t="str">
        <f t="shared" ca="1" si="1"/>
        <v/>
      </c>
      <c r="M21" s="9" t="str">
        <f t="shared" ca="1" si="2"/>
        <v/>
      </c>
      <c r="N21" s="8" cm="1">
        <f t="array" aca="1" ref="N21" ca="1">INDIRECT(VLOOKUP(MONTH($K$1),hojasmeses,2,0)&amp;"!"&amp;VLOOKUP(DAY($K$1),columnasdias,2)&amp;ROW())</f>
        <v>0</v>
      </c>
      <c r="O21" s="8" cm="1">
        <f t="array" aca="1" ref="O21" ca="1">INDIRECT(VLOOKUP(MONTH($L$1),hojasmeses,2,0)&amp;"!"&amp;VLOOKUP(DAY($L$1),columnasdias,2)&amp;ROW())</f>
        <v>0</v>
      </c>
      <c r="P21" s="8" cm="1">
        <f t="array" aca="1" ref="P21" ca="1">INDIRECT(VLOOKUP(MONTH($M$1),hojasmeses,2,0)&amp;"!"&amp;VLOOKUP(DAY($M$1),columnasdias,2)&amp;ROW())</f>
        <v>0</v>
      </c>
    </row>
    <row r="22" spans="1:22" x14ac:dyDescent="0.25">
      <c r="A22" s="19"/>
      <c r="B22" s="78" t="s">
        <v>0</v>
      </c>
      <c r="C22" s="78" t="s">
        <v>1</v>
      </c>
      <c r="D22" s="78" t="s">
        <v>2</v>
      </c>
      <c r="E22" s="78" t="s">
        <v>2</v>
      </c>
      <c r="F22" s="78" t="s">
        <v>3</v>
      </c>
      <c r="G22" s="78" t="s">
        <v>4</v>
      </c>
      <c r="H22" s="78" t="s">
        <v>5</v>
      </c>
      <c r="I22" s="19"/>
      <c r="J22" s="2">
        <v>0.35416666666666669</v>
      </c>
      <c r="K22" s="3" t="str">
        <f t="shared" ca="1" si="0"/>
        <v/>
      </c>
      <c r="L22" s="9" t="str">
        <f t="shared" ca="1" si="1"/>
        <v/>
      </c>
      <c r="M22" s="9" t="str">
        <f t="shared" ca="1" si="2"/>
        <v/>
      </c>
      <c r="N22" s="8" cm="1">
        <f t="array" aca="1" ref="N22" ca="1">INDIRECT(VLOOKUP(MONTH($K$1),hojasmeses,2,0)&amp;"!"&amp;VLOOKUP(DAY($K$1),columnasdias,2)&amp;ROW())</f>
        <v>0</v>
      </c>
      <c r="O22" s="8" cm="1">
        <f t="array" aca="1" ref="O22" ca="1">INDIRECT(VLOOKUP(MONTH($L$1),hojasmeses,2,0)&amp;"!"&amp;VLOOKUP(DAY($L$1),columnasdias,2)&amp;ROW())</f>
        <v>0</v>
      </c>
      <c r="P22" s="8" cm="1">
        <f t="array" aca="1" ref="P22" ca="1">INDIRECT(VLOOKUP(MONTH($M$1),hojasmeses,2,0)&amp;"!"&amp;VLOOKUP(DAY($M$1),columnasdias,2)&amp;ROW())</f>
        <v>0</v>
      </c>
      <c r="R22" s="24" t="s">
        <v>26</v>
      </c>
    </row>
    <row r="23" spans="1:22" x14ac:dyDescent="0.25">
      <c r="A23" s="19"/>
      <c r="B23" s="22" cm="1">
        <f t="array" aca="1" ref="B23" ca="1">IF(YEAR($K$1)=2025,INDIRECT(VLOOKUP(MONTH($K$1),hojasmeses,2,0)&amp;"!B"&amp;ROW()),"")</f>
        <v>0</v>
      </c>
      <c r="C23" s="1" cm="1">
        <f t="array" aca="1" ref="C23" ca="1">IF(YEAR($K$1)=2025,INDIRECT(VLOOKUP(MONTH($K$1),hojasmeses,2,0)&amp;"!C"&amp;ROW()),"")</f>
        <v>0</v>
      </c>
      <c r="D23" s="1" cm="1">
        <f t="array" aca="1" ref="D23" ca="1">IF(YEAR($K$1)=2025,INDIRECT(VLOOKUP(MONTH($K$1),hojasmeses,2,0)&amp;"!D"&amp;ROW()),"")</f>
        <v>0</v>
      </c>
      <c r="E23" s="1" cm="1">
        <f t="array" aca="1" ref="E23" ca="1">IF(YEAR($K$1)=2025,INDIRECT(VLOOKUP(MONTH($K$1),hojasmeses,2,0)&amp;"!E"&amp;ROW()),"")</f>
        <v>0</v>
      </c>
      <c r="F23" s="1" cm="1">
        <f t="array" aca="1" ref="F23" ca="1">IF(YEAR($K$1)=2025,INDIRECT(VLOOKUP(MONTH($K$1),hojasmeses,2,0)&amp;"!F"&amp;ROW()),"")</f>
        <v>0</v>
      </c>
      <c r="G23" s="1" cm="1">
        <f t="array" aca="1" ref="G23" ca="1">IF(YEAR($K$1)=2025,INDIRECT(VLOOKUP(MONTH($K$1),hojasmeses,2,0)&amp;"!G"&amp;ROW()),"")</f>
        <v>0</v>
      </c>
      <c r="H23" s="1" cm="1">
        <f t="array" aca="1" ref="H23" ca="1">IF(YEAR($K$1)=2025,INDIRECT(VLOOKUP(MONTH($K$1),hojasmeses,2,0)&amp;"!H"&amp;ROW()),"")</f>
        <v>1</v>
      </c>
      <c r="I23" s="19"/>
      <c r="J23" s="2">
        <v>0.375</v>
      </c>
      <c r="K23" s="3" t="str">
        <f t="shared" ca="1" si="0"/>
        <v/>
      </c>
      <c r="L23" s="9" t="str">
        <f t="shared" ca="1" si="1"/>
        <v/>
      </c>
      <c r="M23" s="9" t="str">
        <f t="shared" ca="1" si="2"/>
        <v/>
      </c>
      <c r="N23" s="8" cm="1">
        <f t="array" aca="1" ref="N23" ca="1">INDIRECT(VLOOKUP(MONTH($K$1),hojasmeses,2,0)&amp;"!"&amp;VLOOKUP(DAY($K$1),columnasdias,2)&amp;ROW())</f>
        <v>0</v>
      </c>
      <c r="O23" s="8" cm="1">
        <f t="array" aca="1" ref="O23" ca="1">INDIRECT(VLOOKUP(MONTH($L$1),hojasmeses,2,0)&amp;"!"&amp;VLOOKUP(DAY($L$1),columnasdias,2)&amp;ROW())</f>
        <v>0</v>
      </c>
      <c r="P23" s="8" cm="1">
        <f t="array" aca="1" ref="P23" ca="1">INDIRECT(VLOOKUP(MONTH($M$1),hojasmeses,2,0)&amp;"!"&amp;VLOOKUP(DAY($M$1),columnasdias,2)&amp;ROW())</f>
        <v>0</v>
      </c>
      <c r="R23" s="24" t="s">
        <v>543</v>
      </c>
    </row>
    <row r="24" spans="1:22" x14ac:dyDescent="0.25">
      <c r="A24" s="19"/>
      <c r="B24" s="22" cm="1">
        <f t="array" aca="1" ref="B24" ca="1">IF(YEAR($K$1)=2025,INDIRECT(VLOOKUP(MONTH($K$1),hojasmeses,2,0)&amp;"!B"&amp;ROW()),"")</f>
        <v>2</v>
      </c>
      <c r="C24" s="1" cm="1">
        <f t="array" aca="1" ref="C24" ca="1">IF(YEAR($K$1)=2025,INDIRECT(VLOOKUP(MONTH($K$1),hojasmeses,2,0)&amp;"!C"&amp;ROW()),"")</f>
        <v>3</v>
      </c>
      <c r="D24" s="1" cm="1">
        <f t="array" aca="1" ref="D24" ca="1">IF(YEAR($K$1)=2025,INDIRECT(VLOOKUP(MONTH($K$1),hojasmeses,2,0)&amp;"!D"&amp;ROW()),"")</f>
        <v>4</v>
      </c>
      <c r="E24" s="1" cm="1">
        <f t="array" aca="1" ref="E24" ca="1">IF(YEAR($K$1)=2025,INDIRECT(VLOOKUP(MONTH($K$1),hojasmeses,2,0)&amp;"!E"&amp;ROW()),"")</f>
        <v>5</v>
      </c>
      <c r="F24" s="1" cm="1">
        <f t="array" aca="1" ref="F24" ca="1">IF(YEAR($K$1)=2025,INDIRECT(VLOOKUP(MONTH($K$1),hojasmeses,2,0)&amp;"!F"&amp;ROW()),"")</f>
        <v>6</v>
      </c>
      <c r="G24" s="1" cm="1">
        <f t="array" aca="1" ref="G24" ca="1">IF(YEAR($K$1)=2025,INDIRECT(VLOOKUP(MONTH($K$1),hojasmeses,2,0)&amp;"!G"&amp;ROW()),"")</f>
        <v>7</v>
      </c>
      <c r="H24" s="1" cm="1">
        <f t="array" aca="1" ref="H24" ca="1">IF(YEAR($K$1)=2025,INDIRECT(VLOOKUP(MONTH($K$1),hojasmeses,2,0)&amp;"!H"&amp;ROW()),"")</f>
        <v>8</v>
      </c>
      <c r="I24" s="19"/>
      <c r="J24" s="2">
        <v>0.39583333333333298</v>
      </c>
      <c r="K24" s="3" t="str">
        <f t="shared" ca="1" si="0"/>
        <v/>
      </c>
      <c r="L24" s="9" t="str">
        <f t="shared" ca="1" si="1"/>
        <v/>
      </c>
      <c r="M24" s="9" t="str">
        <f t="shared" ca="1" si="2"/>
        <v/>
      </c>
      <c r="N24" s="8" cm="1">
        <f t="array" aca="1" ref="N24" ca="1">INDIRECT(VLOOKUP(MONTH($K$1),hojasmeses,2,0)&amp;"!"&amp;VLOOKUP(DAY($K$1),columnasdias,2)&amp;ROW())</f>
        <v>0</v>
      </c>
      <c r="O24" s="8" cm="1">
        <f t="array" aca="1" ref="O24" ca="1">INDIRECT(VLOOKUP(MONTH($L$1),hojasmeses,2,0)&amp;"!"&amp;VLOOKUP(DAY($L$1),columnasdias,2)&amp;ROW())</f>
        <v>0</v>
      </c>
      <c r="P24" s="8" cm="1">
        <f t="array" aca="1" ref="P24" ca="1">INDIRECT(VLOOKUP(MONTH($M$1),hojasmeses,2,0)&amp;"!"&amp;VLOOKUP(DAY($M$1),columnasdias,2)&amp;ROW())</f>
        <v>0</v>
      </c>
      <c r="R24" s="24" t="s">
        <v>612</v>
      </c>
    </row>
    <row r="25" spans="1:22" x14ac:dyDescent="0.25">
      <c r="A25" s="19"/>
      <c r="B25" s="22" cm="1">
        <f t="array" aca="1" ref="B25" ca="1">IF(YEAR($K$1)=2025,INDIRECT(VLOOKUP(MONTH($K$1),hojasmeses,2,0)&amp;"!B"&amp;ROW()),"")</f>
        <v>9</v>
      </c>
      <c r="C25" s="1" cm="1">
        <f t="array" aca="1" ref="C25" ca="1">IF(YEAR($K$1)=2025,INDIRECT(VLOOKUP(MONTH($K$1),hojasmeses,2,0)&amp;"!C"&amp;ROW()),"")</f>
        <v>10</v>
      </c>
      <c r="D25" s="1" cm="1">
        <f t="array" aca="1" ref="D25" ca="1">IF(YEAR($K$1)=2025,INDIRECT(VLOOKUP(MONTH($K$1),hojasmeses,2,0)&amp;"!D"&amp;ROW()),"")</f>
        <v>11</v>
      </c>
      <c r="E25" s="1" cm="1">
        <f t="array" aca="1" ref="E25" ca="1">IF(YEAR($K$1)=2025,INDIRECT(VLOOKUP(MONTH($K$1),hojasmeses,2,0)&amp;"!E"&amp;ROW()),"")</f>
        <v>12</v>
      </c>
      <c r="F25" s="1" cm="1">
        <f t="array" aca="1" ref="F25" ca="1">IF(YEAR($K$1)=2025,INDIRECT(VLOOKUP(MONTH($K$1),hojasmeses,2,0)&amp;"!F"&amp;ROW()),"")</f>
        <v>13</v>
      </c>
      <c r="G25" s="1" cm="1">
        <f t="array" aca="1" ref="G25" ca="1">IF(YEAR($K$1)=2025,INDIRECT(VLOOKUP(MONTH($K$1),hojasmeses,2,0)&amp;"!G"&amp;ROW()),"")</f>
        <v>14</v>
      </c>
      <c r="H25" s="1" cm="1">
        <f t="array" aca="1" ref="H25" ca="1">IF(YEAR($K$1)=2025,INDIRECT(VLOOKUP(MONTH($K$1),hojasmeses,2,0)&amp;"!H"&amp;ROW()),"")</f>
        <v>15</v>
      </c>
      <c r="I25" s="19"/>
      <c r="J25" s="2">
        <v>0.41666666666666702</v>
      </c>
      <c r="K25" s="3" t="str">
        <f t="shared" ca="1" si="0"/>
        <v/>
      </c>
      <c r="L25" s="9" t="str">
        <f t="shared" ca="1" si="1"/>
        <v/>
      </c>
      <c r="M25" s="9" t="str">
        <f t="shared" ca="1" si="2"/>
        <v/>
      </c>
      <c r="N25" s="8" cm="1">
        <f t="array" aca="1" ref="N25" ca="1">INDIRECT(VLOOKUP(MONTH($K$1),hojasmeses,2,0)&amp;"!"&amp;VLOOKUP(DAY($K$1),columnasdias,2)&amp;ROW())</f>
        <v>0</v>
      </c>
      <c r="O25" s="8" cm="1">
        <f t="array" aca="1" ref="O25" ca="1">INDIRECT(VLOOKUP(MONTH($L$1),hojasmeses,2,0)&amp;"!"&amp;VLOOKUP(DAY($L$1),columnasdias,2)&amp;ROW())</f>
        <v>0</v>
      </c>
      <c r="P25" s="8" cm="1">
        <f t="array" aca="1" ref="P25" ca="1">INDIRECT(VLOOKUP(MONTH($M$1),hojasmeses,2,0)&amp;"!"&amp;VLOOKUP(DAY($M$1),columnasdias,2)&amp;ROW())</f>
        <v>0</v>
      </c>
    </row>
    <row r="26" spans="1:22" x14ac:dyDescent="0.25">
      <c r="A26" s="19"/>
      <c r="B26" s="22" cm="1">
        <f t="array" aca="1" ref="B26" ca="1">IF(YEAR($K$1)=2025,INDIRECT(VLOOKUP(MONTH($K$1),hojasmeses,2,0)&amp;"!B"&amp;ROW()),"")</f>
        <v>16</v>
      </c>
      <c r="C26" s="1" cm="1">
        <f t="array" aca="1" ref="C26" ca="1">IF(YEAR($K$1)=2025,INDIRECT(VLOOKUP(MONTH($K$1),hojasmeses,2,0)&amp;"!C"&amp;ROW()),"")</f>
        <v>17</v>
      </c>
      <c r="D26" s="1" cm="1">
        <f t="array" aca="1" ref="D26" ca="1">IF(YEAR($K$1)=2025,INDIRECT(VLOOKUP(MONTH($K$1),hojasmeses,2,0)&amp;"!D"&amp;ROW()),"")</f>
        <v>18</v>
      </c>
      <c r="E26" s="1" cm="1">
        <f t="array" aca="1" ref="E26" ca="1">IF(YEAR($K$1)=2025,INDIRECT(VLOOKUP(MONTH($K$1),hojasmeses,2,0)&amp;"!E"&amp;ROW()),"")</f>
        <v>19</v>
      </c>
      <c r="F26" s="1" cm="1">
        <f t="array" aca="1" ref="F26" ca="1">IF(YEAR($K$1)=2025,INDIRECT(VLOOKUP(MONTH($K$1),hojasmeses,2,0)&amp;"!F"&amp;ROW()),"")</f>
        <v>20</v>
      </c>
      <c r="G26" s="1" cm="1">
        <f t="array" aca="1" ref="G26" ca="1">IF(YEAR($K$1)=2025,INDIRECT(VLOOKUP(MONTH($K$1),hojasmeses,2,0)&amp;"!G"&amp;ROW()),"")</f>
        <v>21</v>
      </c>
      <c r="H26" s="1" cm="1">
        <f t="array" aca="1" ref="H26" ca="1">IF(YEAR($K$1)=2025,INDIRECT(VLOOKUP(MONTH($K$1),hojasmeses,2,0)&amp;"!H"&amp;ROW()),"")</f>
        <v>22</v>
      </c>
      <c r="I26" s="19"/>
      <c r="J26" s="2">
        <v>0.4375</v>
      </c>
      <c r="K26" s="3" t="str">
        <f t="shared" ca="1" si="0"/>
        <v/>
      </c>
      <c r="L26" s="9" t="str">
        <f t="shared" ca="1" si="1"/>
        <v/>
      </c>
      <c r="M26" s="9" t="str">
        <f t="shared" ca="1" si="2"/>
        <v/>
      </c>
      <c r="N26" s="8" cm="1">
        <f t="array" aca="1" ref="N26" ca="1">INDIRECT(VLOOKUP(MONTH($K$1),hojasmeses,2,0)&amp;"!"&amp;VLOOKUP(DAY($K$1),columnasdias,2)&amp;ROW())</f>
        <v>0</v>
      </c>
      <c r="O26" s="8" cm="1">
        <f t="array" aca="1" ref="O26" ca="1">INDIRECT(VLOOKUP(MONTH($L$1),hojasmeses,2,0)&amp;"!"&amp;VLOOKUP(DAY($L$1),columnasdias,2)&amp;ROW())</f>
        <v>0</v>
      </c>
      <c r="P26" s="8" cm="1">
        <f t="array" aca="1" ref="P26" ca="1">INDIRECT(VLOOKUP(MONTH($M$1),hojasmeses,2,0)&amp;"!"&amp;VLOOKUP(DAY($M$1),columnasdias,2)&amp;ROW())</f>
        <v>0</v>
      </c>
      <c r="R26" s="29" t="s">
        <v>112</v>
      </c>
    </row>
    <row r="27" spans="1:22" x14ac:dyDescent="0.25">
      <c r="A27" s="19"/>
      <c r="B27" s="22" cm="1">
        <f t="array" aca="1" ref="B27" ca="1">IF(YEAR($K$1)=2025,INDIRECT(VLOOKUP(MONTH($K$1),hojasmeses,2,0)&amp;"!B"&amp;ROW()),"")</f>
        <v>23</v>
      </c>
      <c r="C27" s="1" cm="1">
        <f t="array" aca="1" ref="C27" ca="1">IF(YEAR($K$1)=2025,INDIRECT(VLOOKUP(MONTH($K$1),hojasmeses,2,0)&amp;"!C"&amp;ROW()),"")</f>
        <v>24</v>
      </c>
      <c r="D27" s="1" cm="1">
        <f t="array" aca="1" ref="D27" ca="1">IF(YEAR($K$1)=2025,INDIRECT(VLOOKUP(MONTH($K$1),hojasmeses,2,0)&amp;"!D"&amp;ROW()),"")</f>
        <v>25</v>
      </c>
      <c r="E27" s="1" cm="1">
        <f t="array" aca="1" ref="E27" ca="1">IF(YEAR($K$1)=2025,INDIRECT(VLOOKUP(MONTH($K$1),hojasmeses,2,0)&amp;"!E"&amp;ROW()),"")</f>
        <v>26</v>
      </c>
      <c r="F27" s="1" cm="1">
        <f t="array" aca="1" ref="F27" ca="1">IF(YEAR($K$1)=2025,INDIRECT(VLOOKUP(MONTH($K$1),hojasmeses,2,0)&amp;"!F"&amp;ROW()),"")</f>
        <v>27</v>
      </c>
      <c r="G27" s="1" cm="1">
        <f t="array" aca="1" ref="G27" ca="1">IF(YEAR($K$1)=2025,INDIRECT(VLOOKUP(MONTH($K$1),hojasmeses,2,0)&amp;"!G"&amp;ROW()),"")</f>
        <v>28</v>
      </c>
      <c r="H27" s="1" cm="1">
        <f t="array" aca="1" ref="H27" ca="1">IF(YEAR($K$1)=2025,INDIRECT(VLOOKUP(MONTH($K$1),hojasmeses,2,0)&amp;"!H"&amp;ROW()),"")</f>
        <v>29</v>
      </c>
      <c r="I27" s="19"/>
      <c r="J27" s="2">
        <v>0.45833333333333298</v>
      </c>
      <c r="K27" s="3" t="str">
        <f t="shared" ca="1" si="0"/>
        <v/>
      </c>
      <c r="L27" s="9" t="str">
        <f t="shared" ca="1" si="1"/>
        <v/>
      </c>
      <c r="M27" s="9" t="str">
        <f t="shared" ca="1" si="2"/>
        <v/>
      </c>
      <c r="N27" s="8" cm="1">
        <f t="array" aca="1" ref="N27" ca="1">INDIRECT(VLOOKUP(MONTH($K$1),hojasmeses,2,0)&amp;"!"&amp;VLOOKUP(DAY($K$1),columnasdias,2)&amp;ROW())</f>
        <v>0</v>
      </c>
      <c r="O27" s="8" cm="1">
        <f t="array" aca="1" ref="O27" ca="1">INDIRECT(VLOOKUP(MONTH($L$1),hojasmeses,2,0)&amp;"!"&amp;VLOOKUP(DAY($L$1),columnasdias,2)&amp;ROW())</f>
        <v>0</v>
      </c>
      <c r="P27" s="8" cm="1">
        <f t="array" aca="1" ref="P27" ca="1">INDIRECT(VLOOKUP(MONTH($M$1),hojasmeses,2,0)&amp;"!"&amp;VLOOKUP(DAY($M$1),columnasdias,2)&amp;ROW())</f>
        <v>0</v>
      </c>
      <c r="R27" s="29" t="s">
        <v>27</v>
      </c>
    </row>
    <row r="28" spans="1:22" x14ac:dyDescent="0.25">
      <c r="A28" s="19"/>
      <c r="B28" s="22" cm="1">
        <f t="array" aca="1" ref="B28" ca="1">IF(YEAR($K$1)=2025,INDIRECT(VLOOKUP(MONTH($K$1),hojasmeses,2,0)&amp;"!B"&amp;ROW()),"")</f>
        <v>30</v>
      </c>
      <c r="C28" s="1" cm="1">
        <f t="array" aca="1" ref="C28" ca="1">IF(YEAR($K$1)=2025,INDIRECT(VLOOKUP(MONTH($K$1),hojasmeses,2,0)&amp;"!C"&amp;ROW()),"")</f>
        <v>31</v>
      </c>
      <c r="D28" s="1" cm="1">
        <f t="array" aca="1" ref="D28" ca="1">IF(YEAR($K$1)=2025,INDIRECT(VLOOKUP(MONTH($K$1),hojasmeses,2,0)&amp;"!D"&amp;ROW()),"")</f>
        <v>0</v>
      </c>
      <c r="E28" s="1" cm="1">
        <f t="array" aca="1" ref="E28" ca="1">IF(YEAR($K$1)=2025,INDIRECT(VLOOKUP(MONTH($K$1),hojasmeses,2,0)&amp;"!E"&amp;ROW()),"")</f>
        <v>0</v>
      </c>
      <c r="F28" s="1" cm="1">
        <f t="array" aca="1" ref="F28" ca="1">IF(YEAR($K$1)=2025,INDIRECT(VLOOKUP(MONTH($K$1),hojasmeses,2,0)&amp;"!F"&amp;ROW()),"")</f>
        <v>0</v>
      </c>
      <c r="G28" s="1" cm="1">
        <f t="array" aca="1" ref="G28" ca="1">IF(YEAR($K$1)=2025,INDIRECT(VLOOKUP(MONTH($K$1),hojasmeses,2,0)&amp;"!G"&amp;ROW()),"")</f>
        <v>0</v>
      </c>
      <c r="H28" s="1" cm="1">
        <f t="array" aca="1" ref="H28" ca="1">IF(YEAR($K$1)=2025,INDIRECT(VLOOKUP(MONTH($K$1),hojasmeses,2,0)&amp;"!H"&amp;ROW()),"")</f>
        <v>0</v>
      </c>
      <c r="I28" s="19"/>
      <c r="J28" s="2">
        <v>0.47916666666666702</v>
      </c>
      <c r="K28" s="3" t="str">
        <f t="shared" ca="1" si="0"/>
        <v/>
      </c>
      <c r="L28" s="9" t="str">
        <f t="shared" ca="1" si="1"/>
        <v/>
      </c>
      <c r="M28" s="9" t="str">
        <f t="shared" ca="1" si="2"/>
        <v/>
      </c>
      <c r="N28" s="8" cm="1">
        <f t="array" aca="1" ref="N28" ca="1">INDIRECT(VLOOKUP(MONTH($K$1),hojasmeses,2,0)&amp;"!"&amp;VLOOKUP(DAY($K$1),columnasdias,2)&amp;ROW())</f>
        <v>0</v>
      </c>
      <c r="O28" s="8" cm="1">
        <f t="array" aca="1" ref="O28" ca="1">INDIRECT(VLOOKUP(MONTH($L$1),hojasmeses,2,0)&amp;"!"&amp;VLOOKUP(DAY($L$1),columnasdias,2)&amp;ROW())</f>
        <v>0</v>
      </c>
      <c r="P28" s="8" cm="1">
        <f t="array" aca="1" ref="P28" ca="1">INDIRECT(VLOOKUP(MONTH($M$1),hojasmeses,2,0)&amp;"!"&amp;VLOOKUP(DAY($M$1),columnasdias,2)&amp;ROW())</f>
        <v>0</v>
      </c>
      <c r="R28" s="29" t="s">
        <v>28</v>
      </c>
    </row>
    <row r="29" spans="1:22" x14ac:dyDescent="0.25">
      <c r="A29" s="19"/>
      <c r="B29" s="20"/>
      <c r="C29" s="19"/>
      <c r="D29" s="19"/>
      <c r="E29" s="19"/>
      <c r="F29" s="19"/>
      <c r="G29" s="19"/>
      <c r="H29" s="19"/>
      <c r="I29" s="19"/>
      <c r="J29" s="2">
        <v>0.5</v>
      </c>
      <c r="K29" s="3" t="str">
        <f t="shared" ca="1" si="0"/>
        <v/>
      </c>
      <c r="L29" s="9" t="str">
        <f t="shared" ca="1" si="1"/>
        <v/>
      </c>
      <c r="M29" s="9" t="str">
        <f t="shared" ca="1" si="2"/>
        <v/>
      </c>
      <c r="N29" s="8" cm="1">
        <f t="array" aca="1" ref="N29" ca="1">INDIRECT(VLOOKUP(MONTH($K$1),hojasmeses,2,0)&amp;"!"&amp;VLOOKUP(DAY($K$1),columnasdias,2)&amp;ROW())</f>
        <v>0</v>
      </c>
      <c r="O29" s="8" cm="1">
        <f t="array" aca="1" ref="O29" ca="1">INDIRECT(VLOOKUP(MONTH($L$1),hojasmeses,2,0)&amp;"!"&amp;VLOOKUP(DAY($L$1),columnasdias,2)&amp;ROW())</f>
        <v>0</v>
      </c>
      <c r="P29" s="8" cm="1">
        <f t="array" aca="1" ref="P29" ca="1">INDIRECT(VLOOKUP(MONTH($M$1),hojasmeses,2,0)&amp;"!"&amp;VLOOKUP(DAY($M$1),columnasdias,2)&amp;ROW())</f>
        <v>0</v>
      </c>
    </row>
    <row r="30" spans="1:22" x14ac:dyDescent="0.25">
      <c r="A30" s="19"/>
      <c r="B30" s="118" t="str">
        <f ca="1">"Hoy es "&amp;TEXT(K1, "dddd")&amp;" "&amp;DAY(K1)&amp;"/"&amp;MONTH(K1)&amp;"/"&amp;YEAR(K1)</f>
        <v>Hoy es jueves 6/3/2025</v>
      </c>
      <c r="C30" s="119"/>
      <c r="D30" s="119"/>
      <c r="E30" s="119"/>
      <c r="F30" s="119"/>
      <c r="G30" s="119"/>
      <c r="H30" s="120"/>
      <c r="I30" s="19"/>
      <c r="J30" s="2">
        <v>0.52083333333333304</v>
      </c>
      <c r="K30" s="3" t="str">
        <f t="shared" ca="1" si="0"/>
        <v/>
      </c>
      <c r="L30" s="9" t="str">
        <f t="shared" ca="1" si="1"/>
        <v/>
      </c>
      <c r="M30" s="9" t="str">
        <f t="shared" ca="1" si="2"/>
        <v/>
      </c>
      <c r="N30" s="8" cm="1">
        <f t="array" aca="1" ref="N30" ca="1">INDIRECT(VLOOKUP(MONTH($K$1),hojasmeses,2,0)&amp;"!"&amp;VLOOKUP(DAY($K$1),columnasdias,2)&amp;ROW())</f>
        <v>0</v>
      </c>
      <c r="O30" s="8" cm="1">
        <f t="array" aca="1" ref="O30" ca="1">INDIRECT(VLOOKUP(MONTH($L$1),hojasmeses,2,0)&amp;"!"&amp;VLOOKUP(DAY($L$1),columnasdias,2)&amp;ROW())</f>
        <v>0</v>
      </c>
      <c r="P30" s="8" cm="1">
        <f t="array" aca="1" ref="P30" ca="1">INDIRECT(VLOOKUP(MONTH($M$1),hojasmeses,2,0)&amp;"!"&amp;VLOOKUP(DAY($M$1),columnasdias,2)&amp;ROW())</f>
        <v>0</v>
      </c>
      <c r="R30" s="79" t="s">
        <v>69</v>
      </c>
      <c r="S30" s="30"/>
      <c r="T30" s="30"/>
      <c r="V30" s="79" t="s">
        <v>70</v>
      </c>
    </row>
    <row r="31" spans="1:22" x14ac:dyDescent="0.25">
      <c r="A31" s="19"/>
      <c r="B31" s="121" t="str">
        <f ca="1">"Es el día " &amp; K1-N1 &amp; " del año; faltan " &amp; O1-K1</f>
        <v>Es el día 65 del año; faltan 300</v>
      </c>
      <c r="C31" s="122"/>
      <c r="D31" s="122"/>
      <c r="E31" s="122"/>
      <c r="F31" s="122"/>
      <c r="G31" s="122"/>
      <c r="H31" s="123"/>
      <c r="I31" s="19"/>
      <c r="J31" s="2">
        <v>0.54166666666666696</v>
      </c>
      <c r="K31" s="3" t="str">
        <f t="shared" ca="1" si="0"/>
        <v/>
      </c>
      <c r="L31" s="9" t="str">
        <f t="shared" ca="1" si="1"/>
        <v/>
      </c>
      <c r="M31" s="9" t="str">
        <f t="shared" ca="1" si="2"/>
        <v/>
      </c>
      <c r="N31" s="8" cm="1">
        <f t="array" aca="1" ref="N31" ca="1">INDIRECT(VLOOKUP(MONTH($K$1),hojasmeses,2,0)&amp;"!"&amp;VLOOKUP(DAY($K$1),columnasdias,2)&amp;ROW())</f>
        <v>0</v>
      </c>
      <c r="O31" s="8" cm="1">
        <f t="array" aca="1" ref="O31" ca="1">INDIRECT(VLOOKUP(MONTH($L$1),hojasmeses,2,0)&amp;"!"&amp;VLOOKUP(DAY($L$1),columnasdias,2)&amp;ROW())</f>
        <v>0</v>
      </c>
      <c r="P31" s="8" cm="1">
        <f t="array" aca="1" ref="P31" ca="1">INDIRECT(VLOOKUP(MONTH($M$1),hojasmeses,2,0)&amp;"!"&amp;VLOOKUP(DAY($M$1),columnasdias,2)&amp;ROW())</f>
        <v>0</v>
      </c>
      <c r="R31" s="80" t="s">
        <v>6</v>
      </c>
      <c r="S31" s="80" t="s">
        <v>7</v>
      </c>
      <c r="T31" s="80" t="s">
        <v>8</v>
      </c>
      <c r="V31" s="80" t="s">
        <v>111</v>
      </c>
    </row>
    <row r="32" spans="1:22" x14ac:dyDescent="0.25">
      <c r="A32" s="19"/>
      <c r="B32" s="121" t="str">
        <f ca="1">"Mes: " &amp; MONTH(K1) &amp; " - Semana: " &amp; WEEKNUM(K1)</f>
        <v>Mes: 3 - Semana: 10</v>
      </c>
      <c r="C32" s="122"/>
      <c r="D32" s="122"/>
      <c r="E32" s="122"/>
      <c r="F32" s="122"/>
      <c r="G32" s="122"/>
      <c r="H32" s="123"/>
      <c r="I32" s="19"/>
      <c r="J32" s="2">
        <v>0.5625</v>
      </c>
      <c r="K32" s="3" t="str">
        <f t="shared" ca="1" si="0"/>
        <v/>
      </c>
      <c r="L32" s="9" t="str">
        <f t="shared" ca="1" si="1"/>
        <v/>
      </c>
      <c r="M32" s="9" t="str">
        <f t="shared" ca="1" si="2"/>
        <v/>
      </c>
      <c r="N32" s="8" cm="1">
        <f t="array" aca="1" ref="N32" ca="1">INDIRECT(VLOOKUP(MONTH($K$1),hojasmeses,2,0)&amp;"!"&amp;VLOOKUP(DAY($K$1),columnasdias,2)&amp;ROW())</f>
        <v>0</v>
      </c>
      <c r="O32" s="8" cm="1">
        <f t="array" aca="1" ref="O32" ca="1">INDIRECT(VLOOKUP(MONTH($L$1),hojasmeses,2,0)&amp;"!"&amp;VLOOKUP(DAY($L$1),columnasdias,2)&amp;ROW())</f>
        <v>0</v>
      </c>
      <c r="P32" s="8" cm="1">
        <f t="array" aca="1" ref="P32" ca="1">INDIRECT(VLOOKUP(MONTH($M$1),hojasmeses,2,0)&amp;"!"&amp;VLOOKUP(DAY($M$1),columnasdias,2)&amp;ROW())</f>
        <v>0</v>
      </c>
      <c r="R32" s="80" t="s">
        <v>9</v>
      </c>
      <c r="S32" s="80" t="s">
        <v>10</v>
      </c>
      <c r="T32" s="80" t="s">
        <v>11</v>
      </c>
      <c r="V32" s="80" t="s">
        <v>71</v>
      </c>
    </row>
    <row r="33" spans="1:22" x14ac:dyDescent="0.25">
      <c r="A33" s="19"/>
      <c r="B33" s="115" t="s">
        <v>56</v>
      </c>
      <c r="C33" s="116"/>
      <c r="D33" s="116"/>
      <c r="E33" s="116"/>
      <c r="F33" s="116"/>
      <c r="G33" s="116"/>
      <c r="H33" s="117"/>
      <c r="I33" s="19"/>
      <c r="J33" s="2">
        <v>0.58333333333333304</v>
      </c>
      <c r="K33" s="3" t="str">
        <f t="shared" ca="1" si="0"/>
        <v/>
      </c>
      <c r="L33" s="9" t="str">
        <f t="shared" ca="1" si="1"/>
        <v/>
      </c>
      <c r="M33" s="9" t="str">
        <f t="shared" ca="1" si="2"/>
        <v/>
      </c>
      <c r="N33" s="8" cm="1">
        <f t="array" aca="1" ref="N33" ca="1">INDIRECT(VLOOKUP(MONTH($K$1),hojasmeses,2,0)&amp;"!"&amp;VLOOKUP(DAY($K$1),columnasdias,2)&amp;ROW())</f>
        <v>0</v>
      </c>
      <c r="O33" s="8" cm="1">
        <f t="array" aca="1" ref="O33" ca="1">INDIRECT(VLOOKUP(MONTH($L$1),hojasmeses,2,0)&amp;"!"&amp;VLOOKUP(DAY($L$1),columnasdias,2)&amp;ROW())</f>
        <v>0</v>
      </c>
      <c r="P33" s="8" cm="1">
        <f t="array" aca="1" ref="P33" ca="1">INDIRECT(VLOOKUP(MONTH($M$1),hojasmeses,2,0)&amp;"!"&amp;VLOOKUP(DAY($M$1),columnasdias,2)&amp;ROW())</f>
        <v>0</v>
      </c>
      <c r="R33" s="80" t="s">
        <v>12</v>
      </c>
      <c r="S33" s="80" t="s">
        <v>13</v>
      </c>
      <c r="T33" s="80" t="s">
        <v>14</v>
      </c>
      <c r="V33" s="80" t="s">
        <v>72</v>
      </c>
    </row>
    <row r="34" spans="1:22" x14ac:dyDescent="0.25">
      <c r="A34" s="19"/>
      <c r="B34" s="105"/>
      <c r="C34" s="106"/>
      <c r="D34" s="106"/>
      <c r="E34" s="106"/>
      <c r="F34" s="106"/>
      <c r="G34" s="106"/>
      <c r="H34" s="107"/>
      <c r="I34" s="19"/>
      <c r="J34" s="2">
        <v>0.60416666666666696</v>
      </c>
      <c r="K34" s="3" t="str">
        <f t="shared" ca="1" si="0"/>
        <v/>
      </c>
      <c r="L34" s="9" t="str">
        <f t="shared" ca="1" si="1"/>
        <v/>
      </c>
      <c r="M34" s="9" t="str">
        <f t="shared" ca="1" si="2"/>
        <v/>
      </c>
      <c r="N34" s="8" cm="1">
        <f t="array" aca="1" ref="N34" ca="1">INDIRECT(VLOOKUP(MONTH($K$1),hojasmeses,2,0)&amp;"!"&amp;VLOOKUP(DAY($K$1),columnasdias,2)&amp;ROW())</f>
        <v>0</v>
      </c>
      <c r="O34" s="8" cm="1">
        <f t="array" aca="1" ref="O34" ca="1">INDIRECT(VLOOKUP(MONTH($L$1),hojasmeses,2,0)&amp;"!"&amp;VLOOKUP(DAY($L$1),columnasdias,2)&amp;ROW())</f>
        <v>0</v>
      </c>
      <c r="P34" s="8" cm="1">
        <f t="array" aca="1" ref="P34" ca="1">INDIRECT(VLOOKUP(MONTH($M$1),hojasmeses,2,0)&amp;"!"&amp;VLOOKUP(DAY($M$1),columnasdias,2)&amp;ROW())</f>
        <v>0</v>
      </c>
      <c r="R34" s="80" t="s">
        <v>15</v>
      </c>
      <c r="S34" s="80" t="s">
        <v>16</v>
      </c>
      <c r="T34" s="80" t="s">
        <v>17</v>
      </c>
      <c r="V34" s="80" t="s">
        <v>18</v>
      </c>
    </row>
    <row r="35" spans="1:22" x14ac:dyDescent="0.25">
      <c r="A35" s="19"/>
      <c r="B35" s="105"/>
      <c r="C35" s="106"/>
      <c r="D35" s="106"/>
      <c r="E35" s="106"/>
      <c r="F35" s="106"/>
      <c r="G35" s="106"/>
      <c r="H35" s="107"/>
      <c r="I35" s="19"/>
      <c r="J35" s="2">
        <v>0.625</v>
      </c>
      <c r="K35" s="3" t="str">
        <f t="shared" ca="1" si="0"/>
        <v/>
      </c>
      <c r="L35" s="9" t="str">
        <f t="shared" ca="1" si="1"/>
        <v/>
      </c>
      <c r="M35" s="9" t="str">
        <f t="shared" ca="1" si="2"/>
        <v/>
      </c>
      <c r="N35" s="8" cm="1">
        <f t="array" aca="1" ref="N35" ca="1">INDIRECT(VLOOKUP(MONTH($K$1),hojasmeses,2,0)&amp;"!"&amp;VLOOKUP(DAY($K$1),columnasdias,2)&amp;ROW())</f>
        <v>0</v>
      </c>
      <c r="O35" s="8" cm="1">
        <f t="array" aca="1" ref="O35" ca="1">INDIRECT(VLOOKUP(MONTH($L$1),hojasmeses,2,0)&amp;"!"&amp;VLOOKUP(DAY($L$1),columnasdias,2)&amp;ROW())</f>
        <v>0</v>
      </c>
      <c r="P35" s="8" cm="1">
        <f t="array" aca="1" ref="P35" ca="1">INDIRECT(VLOOKUP(MONTH($M$1),hojasmeses,2,0)&amp;"!"&amp;VLOOKUP(DAY($M$1),columnasdias,2)&amp;ROW())</f>
        <v>0</v>
      </c>
    </row>
    <row r="36" spans="1:22" x14ac:dyDescent="0.25">
      <c r="A36" s="19"/>
      <c r="B36" s="105"/>
      <c r="C36" s="106"/>
      <c r="D36" s="106"/>
      <c r="E36" s="106"/>
      <c r="F36" s="106"/>
      <c r="G36" s="106"/>
      <c r="H36" s="107"/>
      <c r="I36" s="19"/>
      <c r="J36" s="2">
        <v>0.64583333333333404</v>
      </c>
      <c r="K36" s="3" t="str">
        <f t="shared" ca="1" si="0"/>
        <v/>
      </c>
      <c r="L36" s="9" t="str">
        <f t="shared" ca="1" si="1"/>
        <v/>
      </c>
      <c r="M36" s="9" t="str">
        <f t="shared" ca="1" si="2"/>
        <v/>
      </c>
      <c r="N36" s="8" cm="1">
        <f t="array" aca="1" ref="N36" ca="1">INDIRECT(VLOOKUP(MONTH($K$1),hojasmeses,2,0)&amp;"!"&amp;VLOOKUP(DAY($K$1),columnasdias,2)&amp;ROW())</f>
        <v>0</v>
      </c>
      <c r="O36" s="8" cm="1">
        <f t="array" aca="1" ref="O36" ca="1">INDIRECT(VLOOKUP(MONTH($L$1),hojasmeses,2,0)&amp;"!"&amp;VLOOKUP(DAY($L$1),columnasdias,2)&amp;ROW())</f>
        <v>0</v>
      </c>
      <c r="P36" s="8" cm="1">
        <f t="array" aca="1" ref="P36" ca="1">INDIRECT(VLOOKUP(MONTH($M$1),hojasmeses,2,0)&amp;"!"&amp;VLOOKUP(DAY($M$1),columnasdias,2)&amp;ROW())</f>
        <v>0</v>
      </c>
    </row>
    <row r="37" spans="1:22" x14ac:dyDescent="0.25">
      <c r="A37" s="19"/>
      <c r="B37" s="105"/>
      <c r="C37" s="106"/>
      <c r="D37" s="106"/>
      <c r="E37" s="106"/>
      <c r="F37" s="106"/>
      <c r="G37" s="106"/>
      <c r="H37" s="107"/>
      <c r="I37" s="19"/>
      <c r="J37" s="2">
        <v>0.66666666666666696</v>
      </c>
      <c r="K37" s="3" t="str">
        <f t="shared" ca="1" si="0"/>
        <v/>
      </c>
      <c r="L37" s="9" t="str">
        <f t="shared" ca="1" si="1"/>
        <v/>
      </c>
      <c r="M37" s="9" t="str">
        <f t="shared" ca="1" si="2"/>
        <v/>
      </c>
      <c r="N37" s="8" cm="1">
        <f t="array" aca="1" ref="N37" ca="1">INDIRECT(VLOOKUP(MONTH($K$1),hojasmeses,2,0)&amp;"!"&amp;VLOOKUP(DAY($K$1),columnasdias,2)&amp;ROW())</f>
        <v>0</v>
      </c>
      <c r="O37" s="8" cm="1">
        <f t="array" aca="1" ref="O37" ca="1">INDIRECT(VLOOKUP(MONTH($L$1),hojasmeses,2,0)&amp;"!"&amp;VLOOKUP(DAY($L$1),columnasdias,2)&amp;ROW())</f>
        <v>0</v>
      </c>
      <c r="P37" s="8" cm="1">
        <f t="array" aca="1" ref="P37" ca="1">INDIRECT(VLOOKUP(MONTH($M$1),hojasmeses,2,0)&amp;"!"&amp;VLOOKUP(DAY($M$1),columnasdias,2)&amp;ROW())</f>
        <v>0</v>
      </c>
    </row>
    <row r="38" spans="1:22" x14ac:dyDescent="0.25">
      <c r="A38" s="19"/>
      <c r="B38" s="105"/>
      <c r="C38" s="106"/>
      <c r="D38" s="106"/>
      <c r="E38" s="106"/>
      <c r="F38" s="106"/>
      <c r="G38" s="106"/>
      <c r="H38" s="107"/>
      <c r="I38" s="19"/>
      <c r="J38" s="2">
        <v>0.6875</v>
      </c>
      <c r="K38" s="3" t="str">
        <f t="shared" ca="1" si="0"/>
        <v/>
      </c>
      <c r="L38" s="9" t="str">
        <f t="shared" ca="1" si="1"/>
        <v/>
      </c>
      <c r="M38" s="9" t="str">
        <f t="shared" ca="1" si="2"/>
        <v/>
      </c>
      <c r="N38" s="8" cm="1">
        <f t="array" aca="1" ref="N38" ca="1">INDIRECT(VLOOKUP(MONTH($K$1),hojasmeses,2,0)&amp;"!"&amp;VLOOKUP(DAY($K$1),columnasdias,2)&amp;ROW())</f>
        <v>0</v>
      </c>
      <c r="O38" s="8" cm="1">
        <f t="array" aca="1" ref="O38" ca="1">INDIRECT(VLOOKUP(MONTH($L$1),hojasmeses,2,0)&amp;"!"&amp;VLOOKUP(DAY($L$1),columnasdias,2)&amp;ROW())</f>
        <v>0</v>
      </c>
      <c r="P38" s="8" cm="1">
        <f t="array" aca="1" ref="P38" ca="1">INDIRECT(VLOOKUP(MONTH($M$1),hojasmeses,2,0)&amp;"!"&amp;VLOOKUP(DAY($M$1),columnasdias,2)&amp;ROW())</f>
        <v>0</v>
      </c>
    </row>
    <row r="39" spans="1:22" x14ac:dyDescent="0.25">
      <c r="A39" s="19"/>
      <c r="B39" s="105"/>
      <c r="C39" s="106"/>
      <c r="D39" s="106"/>
      <c r="E39" s="106"/>
      <c r="F39" s="106"/>
      <c r="G39" s="106"/>
      <c r="H39" s="107"/>
      <c r="I39" s="19"/>
      <c r="J39" s="2">
        <v>0.70833333333333404</v>
      </c>
      <c r="K39" s="3" t="str">
        <f t="shared" ca="1" si="0"/>
        <v/>
      </c>
      <c r="L39" s="9" t="str">
        <f t="shared" ca="1" si="1"/>
        <v/>
      </c>
      <c r="M39" s="9" t="str">
        <f t="shared" ca="1" si="2"/>
        <v/>
      </c>
      <c r="N39" s="8" cm="1">
        <f t="array" aca="1" ref="N39" ca="1">INDIRECT(VLOOKUP(MONTH($K$1),hojasmeses,2,0)&amp;"!"&amp;VLOOKUP(DAY($K$1),columnasdias,2)&amp;ROW())</f>
        <v>0</v>
      </c>
      <c r="O39" s="8" cm="1">
        <f t="array" aca="1" ref="O39" ca="1">INDIRECT(VLOOKUP(MONTH($L$1),hojasmeses,2,0)&amp;"!"&amp;VLOOKUP(DAY($L$1),columnasdias,2)&amp;ROW())</f>
        <v>0</v>
      </c>
      <c r="P39" s="8" cm="1">
        <f t="array" aca="1" ref="P39" ca="1">INDIRECT(VLOOKUP(MONTH($M$1),hojasmeses,2,0)&amp;"!"&amp;VLOOKUP(DAY($M$1),columnasdias,2)&amp;ROW())</f>
        <v>0</v>
      </c>
    </row>
    <row r="40" spans="1:22" x14ac:dyDescent="0.25">
      <c r="A40" s="19"/>
      <c r="B40" s="105"/>
      <c r="C40" s="106"/>
      <c r="D40" s="106"/>
      <c r="E40" s="106"/>
      <c r="F40" s="106"/>
      <c r="G40" s="106"/>
      <c r="H40" s="107"/>
      <c r="I40" s="19"/>
      <c r="J40" s="2">
        <v>0.72916666666666696</v>
      </c>
      <c r="K40" s="3" t="str">
        <f t="shared" ca="1" si="0"/>
        <v/>
      </c>
      <c r="L40" s="9" t="str">
        <f t="shared" ca="1" si="1"/>
        <v/>
      </c>
      <c r="M40" s="9" t="str">
        <f t="shared" ca="1" si="2"/>
        <v/>
      </c>
      <c r="N40" s="8" cm="1">
        <f t="array" aca="1" ref="N40" ca="1">INDIRECT(VLOOKUP(MONTH($K$1),hojasmeses,2,0)&amp;"!"&amp;VLOOKUP(DAY($K$1),columnasdias,2)&amp;ROW())</f>
        <v>0</v>
      </c>
      <c r="O40" s="8" cm="1">
        <f t="array" aca="1" ref="O40" ca="1">INDIRECT(VLOOKUP(MONTH($L$1),hojasmeses,2,0)&amp;"!"&amp;VLOOKUP(DAY($L$1),columnasdias,2)&amp;ROW())</f>
        <v>0</v>
      </c>
      <c r="P40" s="8" cm="1">
        <f t="array" aca="1" ref="P40" ca="1">INDIRECT(VLOOKUP(MONTH($M$1),hojasmeses,2,0)&amp;"!"&amp;VLOOKUP(DAY($M$1),columnasdias,2)&amp;ROW())</f>
        <v>0</v>
      </c>
    </row>
    <row r="41" spans="1:22" x14ac:dyDescent="0.25">
      <c r="A41" s="19"/>
      <c r="B41" s="105"/>
      <c r="C41" s="106"/>
      <c r="D41" s="106"/>
      <c r="E41" s="106"/>
      <c r="F41" s="106"/>
      <c r="G41" s="106"/>
      <c r="H41" s="107"/>
      <c r="I41" s="19"/>
      <c r="J41" s="2">
        <v>0.75</v>
      </c>
      <c r="K41" s="3" t="str">
        <f t="shared" ca="1" si="0"/>
        <v/>
      </c>
      <c r="L41" s="9" t="str">
        <f t="shared" ca="1" si="1"/>
        <v/>
      </c>
      <c r="M41" s="9" t="str">
        <f t="shared" ca="1" si="2"/>
        <v/>
      </c>
      <c r="N41" s="8" cm="1">
        <f t="array" aca="1" ref="N41" ca="1">INDIRECT(VLOOKUP(MONTH($K$1),hojasmeses,2,0)&amp;"!"&amp;VLOOKUP(DAY($K$1),columnasdias,2)&amp;ROW())</f>
        <v>0</v>
      </c>
      <c r="O41" s="8" cm="1">
        <f t="array" aca="1" ref="O41" ca="1">INDIRECT(VLOOKUP(MONTH($L$1),hojasmeses,2,0)&amp;"!"&amp;VLOOKUP(DAY($L$1),columnasdias,2)&amp;ROW())</f>
        <v>0</v>
      </c>
      <c r="P41" s="8" cm="1">
        <f t="array" aca="1" ref="P41" ca="1">INDIRECT(VLOOKUP(MONTH($M$1),hojasmeses,2,0)&amp;"!"&amp;VLOOKUP(DAY($M$1),columnasdias,2)&amp;ROW())</f>
        <v>0</v>
      </c>
    </row>
    <row r="42" spans="1:22" x14ac:dyDescent="0.25">
      <c r="A42" s="19"/>
      <c r="B42" s="105"/>
      <c r="C42" s="106"/>
      <c r="D42" s="106"/>
      <c r="E42" s="106"/>
      <c r="F42" s="106"/>
      <c r="G42" s="106"/>
      <c r="H42" s="107"/>
      <c r="I42" s="19"/>
      <c r="J42" s="2">
        <v>0.77083333333333404</v>
      </c>
      <c r="K42" s="3" t="str">
        <f t="shared" ca="1" si="0"/>
        <v/>
      </c>
      <c r="L42" s="9" t="str">
        <f t="shared" ca="1" si="1"/>
        <v/>
      </c>
      <c r="M42" s="9" t="str">
        <f t="shared" ca="1" si="2"/>
        <v/>
      </c>
      <c r="N42" s="8" cm="1">
        <f t="array" aca="1" ref="N42" ca="1">INDIRECT(VLOOKUP(MONTH($K$1),hojasmeses,2,0)&amp;"!"&amp;VLOOKUP(DAY($K$1),columnasdias,2)&amp;ROW())</f>
        <v>0</v>
      </c>
      <c r="O42" s="8" cm="1">
        <f t="array" aca="1" ref="O42" ca="1">INDIRECT(VLOOKUP(MONTH($L$1),hojasmeses,2,0)&amp;"!"&amp;VLOOKUP(DAY($L$1),columnasdias,2)&amp;ROW())</f>
        <v>0</v>
      </c>
      <c r="P42" s="8" cm="1">
        <f t="array" aca="1" ref="P42" ca="1">INDIRECT(VLOOKUP(MONTH($M$1),hojasmeses,2,0)&amp;"!"&amp;VLOOKUP(DAY($M$1),columnasdias,2)&amp;ROW())</f>
        <v>0</v>
      </c>
    </row>
    <row r="43" spans="1:22" x14ac:dyDescent="0.25">
      <c r="A43" s="19"/>
      <c r="B43" s="105"/>
      <c r="C43" s="106"/>
      <c r="D43" s="106"/>
      <c r="E43" s="106"/>
      <c r="F43" s="106"/>
      <c r="G43" s="106"/>
      <c r="H43" s="107"/>
      <c r="I43" s="19"/>
      <c r="J43" s="2">
        <v>0.79166666666666696</v>
      </c>
      <c r="K43" s="3" t="str">
        <f t="shared" ca="1" si="0"/>
        <v/>
      </c>
      <c r="L43" s="9" t="str">
        <f t="shared" ca="1" si="1"/>
        <v/>
      </c>
      <c r="M43" s="9" t="str">
        <f t="shared" ca="1" si="2"/>
        <v/>
      </c>
      <c r="N43" s="8" cm="1">
        <f t="array" aca="1" ref="N43" ca="1">INDIRECT(VLOOKUP(MONTH($K$1),hojasmeses,2,0)&amp;"!"&amp;VLOOKUP(DAY($K$1),columnasdias,2)&amp;ROW())</f>
        <v>0</v>
      </c>
      <c r="O43" s="8" cm="1">
        <f t="array" aca="1" ref="O43" ca="1">INDIRECT(VLOOKUP(MONTH($L$1),hojasmeses,2,0)&amp;"!"&amp;VLOOKUP(DAY($L$1),columnasdias,2)&amp;ROW())</f>
        <v>0</v>
      </c>
      <c r="P43" s="8" cm="1">
        <f t="array" aca="1" ref="P43" ca="1">INDIRECT(VLOOKUP(MONTH($M$1),hojasmeses,2,0)&amp;"!"&amp;VLOOKUP(DAY($M$1),columnasdias,2)&amp;ROW())</f>
        <v>0</v>
      </c>
    </row>
    <row r="44" spans="1:22" x14ac:dyDescent="0.25">
      <c r="A44" s="19"/>
      <c r="B44" s="105"/>
      <c r="C44" s="106"/>
      <c r="D44" s="106"/>
      <c r="E44" s="106"/>
      <c r="F44" s="106"/>
      <c r="G44" s="106"/>
      <c r="H44" s="107"/>
      <c r="I44" s="19"/>
      <c r="J44" s="2">
        <v>0.812500000000001</v>
      </c>
      <c r="K44" s="3" t="str">
        <f t="shared" ca="1" si="0"/>
        <v/>
      </c>
      <c r="L44" s="9" t="str">
        <f t="shared" ca="1" si="1"/>
        <v/>
      </c>
      <c r="M44" s="9" t="str">
        <f t="shared" ca="1" si="2"/>
        <v/>
      </c>
      <c r="N44" s="8" cm="1">
        <f t="array" aca="1" ref="N44" ca="1">INDIRECT(VLOOKUP(MONTH($K$1),hojasmeses,2,0)&amp;"!"&amp;VLOOKUP(DAY($K$1),columnasdias,2)&amp;ROW())</f>
        <v>0</v>
      </c>
      <c r="O44" s="8" cm="1">
        <f t="array" aca="1" ref="O44" ca="1">INDIRECT(VLOOKUP(MONTH($L$1),hojasmeses,2,0)&amp;"!"&amp;VLOOKUP(DAY($L$1),columnasdias,2)&amp;ROW())</f>
        <v>0</v>
      </c>
      <c r="P44" s="8" cm="1">
        <f t="array" aca="1" ref="P44" ca="1">INDIRECT(VLOOKUP(MONTH($M$1),hojasmeses,2,0)&amp;"!"&amp;VLOOKUP(DAY($M$1),columnasdias,2)&amp;ROW())</f>
        <v>0</v>
      </c>
    </row>
    <row r="45" spans="1:22" x14ac:dyDescent="0.25">
      <c r="A45" s="19"/>
      <c r="B45" s="105"/>
      <c r="C45" s="106"/>
      <c r="D45" s="106"/>
      <c r="E45" s="106"/>
      <c r="F45" s="106"/>
      <c r="G45" s="106"/>
      <c r="H45" s="107"/>
      <c r="I45" s="19"/>
      <c r="J45" s="2">
        <v>0.83333333333333404</v>
      </c>
      <c r="K45" s="3" t="str">
        <f t="shared" ca="1" si="0"/>
        <v/>
      </c>
      <c r="L45" s="9" t="str">
        <f t="shared" ca="1" si="1"/>
        <v/>
      </c>
      <c r="M45" s="9" t="str">
        <f t="shared" ca="1" si="2"/>
        <v/>
      </c>
      <c r="N45" s="8" cm="1">
        <f t="array" aca="1" ref="N45" ca="1">INDIRECT(VLOOKUP(MONTH($K$1),hojasmeses,2,0)&amp;"!"&amp;VLOOKUP(DAY($K$1),columnasdias,2)&amp;ROW())</f>
        <v>0</v>
      </c>
      <c r="O45" s="8" cm="1">
        <f t="array" aca="1" ref="O45" ca="1">INDIRECT(VLOOKUP(MONTH($L$1),hojasmeses,2,0)&amp;"!"&amp;VLOOKUP(DAY($L$1),columnasdias,2)&amp;ROW())</f>
        <v>0</v>
      </c>
      <c r="P45" s="8" cm="1">
        <f t="array" aca="1" ref="P45" ca="1">INDIRECT(VLOOKUP(MONTH($M$1),hojasmeses,2,0)&amp;"!"&amp;VLOOKUP(DAY($M$1),columnasdias,2)&amp;ROW())</f>
        <v>0</v>
      </c>
    </row>
    <row r="46" spans="1:22" x14ac:dyDescent="0.25">
      <c r="A46" s="19"/>
      <c r="B46" s="105"/>
      <c r="C46" s="106"/>
      <c r="D46" s="106"/>
      <c r="E46" s="106"/>
      <c r="F46" s="106"/>
      <c r="G46" s="106"/>
      <c r="H46" s="107"/>
      <c r="I46" s="19"/>
      <c r="J46" s="2">
        <v>0.85416666666666696</v>
      </c>
      <c r="K46" s="3" t="str">
        <f t="shared" ca="1" si="0"/>
        <v/>
      </c>
      <c r="L46" s="9" t="str">
        <f t="shared" ca="1" si="1"/>
        <v/>
      </c>
      <c r="M46" s="9" t="str">
        <f t="shared" ca="1" si="2"/>
        <v/>
      </c>
      <c r="N46" s="8" cm="1">
        <f t="array" aca="1" ref="N46" ca="1">INDIRECT(VLOOKUP(MONTH($K$1),hojasmeses,2,0)&amp;"!"&amp;VLOOKUP(DAY($K$1),columnasdias,2)&amp;ROW())</f>
        <v>0</v>
      </c>
      <c r="O46" s="8" cm="1">
        <f t="array" aca="1" ref="O46" ca="1">INDIRECT(VLOOKUP(MONTH($L$1),hojasmeses,2,0)&amp;"!"&amp;VLOOKUP(DAY($L$1),columnasdias,2)&amp;ROW())</f>
        <v>0</v>
      </c>
      <c r="P46" s="8" cm="1">
        <f t="array" aca="1" ref="P46" ca="1">INDIRECT(VLOOKUP(MONTH($M$1),hojasmeses,2,0)&amp;"!"&amp;VLOOKUP(DAY($M$1),columnasdias,2)&amp;ROW())</f>
        <v>0</v>
      </c>
    </row>
    <row r="47" spans="1:22" x14ac:dyDescent="0.25">
      <c r="A47" s="19"/>
      <c r="B47" s="105"/>
      <c r="C47" s="106"/>
      <c r="D47" s="106"/>
      <c r="E47" s="106"/>
      <c r="F47" s="106"/>
      <c r="G47" s="106"/>
      <c r="H47" s="107"/>
      <c r="I47" s="19"/>
      <c r="J47" s="2">
        <v>0.875000000000001</v>
      </c>
      <c r="K47" s="3" t="str">
        <f t="shared" ca="1" si="0"/>
        <v/>
      </c>
      <c r="L47" s="9" t="str">
        <f t="shared" ca="1" si="1"/>
        <v/>
      </c>
      <c r="M47" s="9" t="str">
        <f t="shared" ca="1" si="2"/>
        <v/>
      </c>
      <c r="N47" s="8" cm="1">
        <f t="array" aca="1" ref="N47" ca="1">INDIRECT(VLOOKUP(MONTH($K$1),hojasmeses,2,0)&amp;"!"&amp;VLOOKUP(DAY($K$1),columnasdias,2)&amp;ROW())</f>
        <v>0</v>
      </c>
      <c r="O47" s="8" cm="1">
        <f t="array" aca="1" ref="O47" ca="1">INDIRECT(VLOOKUP(MONTH($L$1),hojasmeses,2,0)&amp;"!"&amp;VLOOKUP(DAY($L$1),columnasdias,2)&amp;ROW())</f>
        <v>0</v>
      </c>
      <c r="P47" s="8" cm="1">
        <f t="array" aca="1" ref="P47" ca="1">INDIRECT(VLOOKUP(MONTH($M$1),hojasmeses,2,0)&amp;"!"&amp;VLOOKUP(DAY($M$1),columnasdias,2)&amp;ROW())</f>
        <v>0</v>
      </c>
    </row>
    <row r="48" spans="1:22" x14ac:dyDescent="0.25">
      <c r="A48" s="19"/>
      <c r="B48" s="105"/>
      <c r="C48" s="106"/>
      <c r="D48" s="106"/>
      <c r="E48" s="106"/>
      <c r="F48" s="106"/>
      <c r="G48" s="106"/>
      <c r="H48" s="107"/>
      <c r="I48" s="19"/>
      <c r="J48" s="2">
        <v>0.89583333333333404</v>
      </c>
      <c r="K48" s="3" t="str">
        <f t="shared" ca="1" si="0"/>
        <v/>
      </c>
      <c r="L48" s="9" t="str">
        <f t="shared" ca="1" si="1"/>
        <v/>
      </c>
      <c r="M48" s="9" t="str">
        <f t="shared" ca="1" si="2"/>
        <v/>
      </c>
      <c r="N48" s="8" cm="1">
        <f t="array" aca="1" ref="N48" ca="1">INDIRECT(VLOOKUP(MONTH($K$1),hojasmeses,2,0)&amp;"!"&amp;VLOOKUP(DAY($K$1),columnasdias,2)&amp;ROW())</f>
        <v>0</v>
      </c>
      <c r="O48" s="8" cm="1">
        <f t="array" aca="1" ref="O48" ca="1">INDIRECT(VLOOKUP(MONTH($L$1),hojasmeses,2,0)&amp;"!"&amp;VLOOKUP(DAY($L$1),columnasdias,2)&amp;ROW())</f>
        <v>0</v>
      </c>
      <c r="P48" s="8" cm="1">
        <f t="array" aca="1" ref="P48" ca="1">INDIRECT(VLOOKUP(MONTH($M$1),hojasmeses,2,0)&amp;"!"&amp;VLOOKUP(DAY($M$1),columnasdias,2)&amp;ROW())</f>
        <v>0</v>
      </c>
    </row>
    <row r="49" spans="1:16" x14ac:dyDescent="0.25">
      <c r="A49" s="19"/>
      <c r="B49" s="105"/>
      <c r="C49" s="106"/>
      <c r="D49" s="106"/>
      <c r="E49" s="106"/>
      <c r="F49" s="106"/>
      <c r="G49" s="106"/>
      <c r="H49" s="107"/>
      <c r="I49" s="19"/>
      <c r="J49" s="2">
        <v>0.91666666666666696</v>
      </c>
      <c r="K49" s="3" t="str">
        <f t="shared" ca="1" si="0"/>
        <v/>
      </c>
      <c r="L49" s="9" t="str">
        <f t="shared" ca="1" si="1"/>
        <v/>
      </c>
      <c r="M49" s="9" t="str">
        <f t="shared" ca="1" si="2"/>
        <v/>
      </c>
      <c r="N49" s="8" cm="1">
        <f t="array" aca="1" ref="N49" ca="1">INDIRECT(VLOOKUP(MONTH($K$1),hojasmeses,2,0)&amp;"!"&amp;VLOOKUP(DAY($K$1),columnasdias,2)&amp;ROW())</f>
        <v>0</v>
      </c>
      <c r="O49" s="8" cm="1">
        <f t="array" aca="1" ref="O49" ca="1">INDIRECT(VLOOKUP(MONTH($L$1),hojasmeses,2,0)&amp;"!"&amp;VLOOKUP(DAY($L$1),columnasdias,2)&amp;ROW())</f>
        <v>0</v>
      </c>
      <c r="P49" s="8" cm="1">
        <f t="array" aca="1" ref="P49" ca="1">INDIRECT(VLOOKUP(MONTH($M$1),hojasmeses,2,0)&amp;"!"&amp;VLOOKUP(DAY($M$1),columnasdias,2)&amp;ROW())</f>
        <v>0</v>
      </c>
    </row>
    <row r="50" spans="1:16" x14ac:dyDescent="0.25">
      <c r="A50" s="19"/>
      <c r="B50" s="105"/>
      <c r="C50" s="106"/>
      <c r="D50" s="106"/>
      <c r="E50" s="106"/>
      <c r="F50" s="106"/>
      <c r="G50" s="106"/>
      <c r="H50" s="107"/>
      <c r="I50" s="19"/>
      <c r="J50" s="2">
        <v>0.937500000000001</v>
      </c>
      <c r="K50" s="3" t="str">
        <f t="shared" ca="1" si="0"/>
        <v/>
      </c>
      <c r="L50" s="9" t="str">
        <f t="shared" ca="1" si="1"/>
        <v/>
      </c>
      <c r="M50" s="9" t="str">
        <f t="shared" ca="1" si="2"/>
        <v/>
      </c>
      <c r="N50" s="8" cm="1">
        <f t="array" aca="1" ref="N50" ca="1">INDIRECT(VLOOKUP(MONTH($K$1),hojasmeses,2,0)&amp;"!"&amp;VLOOKUP(DAY($K$1),columnasdias,2)&amp;ROW())</f>
        <v>0</v>
      </c>
      <c r="O50" s="8" cm="1">
        <f t="array" aca="1" ref="O50" ca="1">INDIRECT(VLOOKUP(MONTH($L$1),hojasmeses,2,0)&amp;"!"&amp;VLOOKUP(DAY($L$1),columnasdias,2)&amp;ROW())</f>
        <v>0</v>
      </c>
      <c r="P50" s="8" cm="1">
        <f t="array" aca="1" ref="P50" ca="1">INDIRECT(VLOOKUP(MONTH($M$1),hojasmeses,2,0)&amp;"!"&amp;VLOOKUP(DAY($M$1),columnasdias,2)&amp;ROW())</f>
        <v>0</v>
      </c>
    </row>
    <row r="51" spans="1:16" x14ac:dyDescent="0.25">
      <c r="A51" s="19"/>
      <c r="B51" s="105"/>
      <c r="C51" s="106"/>
      <c r="D51" s="106"/>
      <c r="E51" s="106"/>
      <c r="F51" s="106"/>
      <c r="G51" s="106"/>
      <c r="H51" s="107"/>
      <c r="I51" s="19"/>
      <c r="J51" s="2">
        <v>0.95833333333333404</v>
      </c>
      <c r="K51" s="3" t="str">
        <f t="shared" ca="1" si="0"/>
        <v/>
      </c>
      <c r="L51" s="9" t="str">
        <f t="shared" ca="1" si="1"/>
        <v/>
      </c>
      <c r="M51" s="9" t="str">
        <f t="shared" ca="1" si="2"/>
        <v/>
      </c>
      <c r="N51" s="8" cm="1">
        <f t="array" aca="1" ref="N51" ca="1">INDIRECT(VLOOKUP(MONTH($K$1),hojasmeses,2,0)&amp;"!"&amp;VLOOKUP(DAY($K$1),columnasdias,2)&amp;ROW())</f>
        <v>0</v>
      </c>
      <c r="O51" s="8" cm="1">
        <f t="array" aca="1" ref="O51" ca="1">INDIRECT(VLOOKUP(MONTH($L$1),hojasmeses,2,0)&amp;"!"&amp;VLOOKUP(DAY($L$1),columnasdias,2)&amp;ROW())</f>
        <v>0</v>
      </c>
      <c r="P51" s="8" cm="1">
        <f t="array" aca="1" ref="P51" ca="1">INDIRECT(VLOOKUP(MONTH($M$1),hojasmeses,2,0)&amp;"!"&amp;VLOOKUP(DAY($M$1),columnasdias,2)&amp;ROW())</f>
        <v>0</v>
      </c>
    </row>
    <row r="52" spans="1:16" x14ac:dyDescent="0.25">
      <c r="A52" s="19"/>
      <c r="B52" s="20"/>
      <c r="C52" s="19"/>
      <c r="D52" s="19"/>
      <c r="E52" s="19"/>
      <c r="F52" s="19"/>
      <c r="G52" s="19"/>
      <c r="H52" s="19"/>
      <c r="I52" s="19"/>
      <c r="J52" s="2">
        <v>0.97916666666666696</v>
      </c>
      <c r="K52" s="3" t="str">
        <f t="shared" ca="1" si="0"/>
        <v/>
      </c>
      <c r="L52" s="9" t="str">
        <f t="shared" ca="1" si="1"/>
        <v/>
      </c>
      <c r="M52" s="9" t="str">
        <f t="shared" ca="1" si="2"/>
        <v/>
      </c>
      <c r="N52" s="8" cm="1">
        <f t="array" aca="1" ref="N52" ca="1">INDIRECT(VLOOKUP(MONTH($K$1),hojasmeses,2,0)&amp;"!"&amp;VLOOKUP(DAY($K$1),columnasdias,2)&amp;ROW())</f>
        <v>0</v>
      </c>
      <c r="O52" s="8" cm="1">
        <f t="array" aca="1" ref="O52" ca="1">INDIRECT(VLOOKUP(MONTH($L$1),hojasmeses,2,0)&amp;"!"&amp;VLOOKUP(DAY($L$1),columnasdias,2)&amp;ROW())</f>
        <v>0</v>
      </c>
      <c r="P52" s="8" cm="1">
        <f t="array" aca="1" ref="P52" ca="1">INDIRECT(VLOOKUP(MONTH($M$1),hojasmeses,2,0)&amp;"!"&amp;VLOOKUP(DAY($M$1),columnasdias,2)&amp;ROW())</f>
        <v>0</v>
      </c>
    </row>
  </sheetData>
  <sheetProtection sheet="1" formatCells="0" formatColumns="0" formatRows="0" insertColumns="0" insertRows="0" insertHyperlinks="0" deleteColumns="0" deleteRows="0" sort="0" autoFilter="0" pivotTables="0"/>
  <mergeCells count="26">
    <mergeCell ref="A1:J1"/>
    <mergeCell ref="B35:H35"/>
    <mergeCell ref="D2:J3"/>
    <mergeCell ref="B33:H33"/>
    <mergeCell ref="B34:H34"/>
    <mergeCell ref="B30:H30"/>
    <mergeCell ref="B31:H31"/>
    <mergeCell ref="B32:H32"/>
    <mergeCell ref="A2:C3"/>
    <mergeCell ref="A4:J4"/>
    <mergeCell ref="B44:H44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44" priority="199">
      <formula>IF(B23&lt;&gt;"",VLOOKUP(DATE(2024,$A$2,B23),feriados,2)&lt;&gt;0)</formula>
    </cfRule>
    <cfRule type="cellIs" dxfId="43" priority="200" operator="equal">
      <formula>0</formula>
    </cfRule>
  </conditionalFormatting>
  <conditionalFormatting sqref="K2:K4">
    <cfRule type="expression" dxfId="42" priority="16">
      <formula>$K$4&lt;&gt;""</formula>
    </cfRule>
  </conditionalFormatting>
  <conditionalFormatting sqref="K5:M52">
    <cfRule type="expression" dxfId="41" priority="1">
      <formula>YEAR($K$1)&lt;&gt;2025</formula>
    </cfRule>
  </conditionalFormatting>
  <conditionalFormatting sqref="L2:L4">
    <cfRule type="expression" dxfId="40" priority="15">
      <formula>$L$4&lt;&gt;""</formula>
    </cfRule>
  </conditionalFormatting>
  <conditionalFormatting sqref="M2:M4">
    <cfRule type="expression" dxfId="39" priority="14">
      <formula>$M$4&lt;&gt;""</formula>
    </cfRule>
  </conditionalFormatting>
  <dataValidations count="1">
    <dataValidation allowBlank="1" showInputMessage="1" showErrorMessage="1" promptTitle="ESTA HOJA ES DE SOLO LECTURA." prompt="Las anotaciones deben hacerse y modificarse en la hoja del mes correspondiente." sqref="D2:J3" xr:uid="{00000000-0002-0000-0200-000000000000}"/>
  </dataValidations>
  <hyperlinks>
    <hyperlink ref="R31" location="Ene!K21" display="Enero" xr:uid="{00000000-0004-0000-0200-000000000000}"/>
    <hyperlink ref="S31" location="Feb!K21" display="Febrero" xr:uid="{00000000-0004-0000-0200-000001000000}"/>
    <hyperlink ref="T31" location="Mar!K21" display="Marzo" xr:uid="{00000000-0004-0000-0200-000002000000}"/>
    <hyperlink ref="R32" location="Abr!K21" display="Abril" xr:uid="{00000000-0004-0000-0200-000003000000}"/>
    <hyperlink ref="S32" location="May!K21" display="Mayo" xr:uid="{00000000-0004-0000-0200-000004000000}"/>
    <hyperlink ref="T32" location="Jun!K21" display="Junio" xr:uid="{00000000-0004-0000-0200-000005000000}"/>
    <hyperlink ref="R33" location="Jul!K21" display="Julio" xr:uid="{00000000-0004-0000-0200-000006000000}"/>
    <hyperlink ref="S33" location="Ago!K21" display="Agosto" xr:uid="{00000000-0004-0000-0200-000007000000}"/>
    <hyperlink ref="T33" location="Sep!K21" display="Septiembre" xr:uid="{00000000-0004-0000-0200-000008000000}"/>
    <hyperlink ref="R34" location="Oct!K21" display="Octubre" xr:uid="{00000000-0004-0000-0200-000009000000}"/>
    <hyperlink ref="S34" location="Nov!K21" display="Noviembre" xr:uid="{00000000-0004-0000-0200-00000A000000}"/>
    <hyperlink ref="T34" location="Dic!K21" display="Diciembre" xr:uid="{00000000-0004-0000-0200-00000B000000}"/>
    <hyperlink ref="V31" location="Año!B7" display="Calend. Anual" xr:uid="{00000000-0004-0000-0200-00000C000000}"/>
    <hyperlink ref="V32" location="Lineal!D5" display="Calend. Lineal" xr:uid="{00000000-0004-0000-0200-00000D000000}"/>
    <hyperlink ref="V33" location="Contab.!E8" display="Calend. Contable" xr:uid="{00000000-0004-0000-0200-00000E000000}"/>
    <hyperlink ref="V34" location="Config.!C4" display="Configuración" xr:uid="{00000000-0004-0000-0200-00000F000000}"/>
    <hyperlink ref="A4:H4" r:id="rId1" display="¿Tienes una consulta o comentario?" xr:uid="{00000000-0004-0000-0200-000010000000}"/>
    <hyperlink ref="A4:I4" r:id="rId2" display="¿Tienes una consulta o comentario?" xr:uid="{044DBD45-DC55-41E4-8088-AB9F86E167D5}"/>
  </hyperlinks>
  <pageMargins left="0.7" right="0.7" top="0.75" bottom="0.75" header="0.3" footer="0.3"/>
  <pageSetup paperSize="9" orientation="portrait" horizontalDpi="200" verticalDpi="2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AO52"/>
  <sheetViews>
    <sheetView showGridLines="0" zoomScaleNormal="100" workbookViewId="0">
      <pane xSplit="10" ySplit="4" topLeftCell="K5" activePane="bottomRight" state="frozen"/>
      <selection activeCell="AM1" sqref="AM1:AW1"/>
      <selection pane="topRight" activeCell="AM1" sqref="AM1:AW1"/>
      <selection pane="bottomLeft" activeCell="AM1" sqref="AM1:AW1"/>
      <selection pane="bottomRight" activeCell="B31" sqref="B31:H37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33" t="s">
        <v>615</v>
      </c>
      <c r="B1" s="134"/>
      <c r="C1" s="134"/>
      <c r="D1" s="134"/>
      <c r="E1" s="134"/>
      <c r="F1" s="134"/>
      <c r="G1" s="134"/>
      <c r="H1" s="134"/>
      <c r="I1" s="134"/>
      <c r="J1" s="135"/>
      <c r="K1" s="66">
        <v>45658</v>
      </c>
      <c r="L1" s="66">
        <v>45659</v>
      </c>
      <c r="M1" s="66">
        <v>45660</v>
      </c>
      <c r="N1" s="66">
        <v>45661</v>
      </c>
      <c r="O1" s="66">
        <v>45662</v>
      </c>
      <c r="P1" s="66">
        <v>45663</v>
      </c>
      <c r="Q1" s="66">
        <v>45664</v>
      </c>
      <c r="R1" s="66">
        <v>45665</v>
      </c>
      <c r="S1" s="66">
        <v>45666</v>
      </c>
      <c r="T1" s="66">
        <v>45667</v>
      </c>
      <c r="U1" s="66">
        <v>45668</v>
      </c>
      <c r="V1" s="66">
        <v>45669</v>
      </c>
      <c r="W1" s="66">
        <v>45670</v>
      </c>
      <c r="X1" s="66">
        <v>45671</v>
      </c>
      <c r="Y1" s="66">
        <v>45672</v>
      </c>
      <c r="Z1" s="66">
        <v>45673</v>
      </c>
      <c r="AA1" s="66">
        <v>45674</v>
      </c>
      <c r="AB1" s="66">
        <v>45675</v>
      </c>
      <c r="AC1" s="66">
        <v>45676</v>
      </c>
      <c r="AD1" s="66">
        <v>45677</v>
      </c>
      <c r="AE1" s="66">
        <v>45678</v>
      </c>
      <c r="AF1" s="66">
        <v>45679</v>
      </c>
      <c r="AG1" s="66">
        <v>45680</v>
      </c>
      <c r="AH1" s="66">
        <v>45681</v>
      </c>
      <c r="AI1" s="66">
        <v>45682</v>
      </c>
      <c r="AJ1" s="66">
        <v>45683</v>
      </c>
      <c r="AK1" s="66">
        <v>45684</v>
      </c>
      <c r="AL1" s="66">
        <v>45685</v>
      </c>
      <c r="AM1" s="66">
        <v>45686</v>
      </c>
      <c r="AN1" s="66">
        <v>45687</v>
      </c>
      <c r="AO1" s="66">
        <v>45688</v>
      </c>
    </row>
    <row r="2" spans="1:41" ht="36" customHeight="1" x14ac:dyDescent="0.4">
      <c r="A2" s="136" t="s">
        <v>598</v>
      </c>
      <c r="B2" s="125"/>
      <c r="C2" s="125"/>
      <c r="D2" s="111" t="s">
        <v>6</v>
      </c>
      <c r="E2" s="111"/>
      <c r="F2" s="111"/>
      <c r="G2" s="111"/>
      <c r="H2" s="111"/>
      <c r="I2" s="111"/>
      <c r="J2" s="112"/>
      <c r="K2" s="67" t="s">
        <v>359</v>
      </c>
      <c r="L2" s="67" t="s">
        <v>360</v>
      </c>
      <c r="M2" s="67" t="s">
        <v>361</v>
      </c>
      <c r="N2" s="67" t="s">
        <v>362</v>
      </c>
      <c r="O2" s="68" t="s">
        <v>363</v>
      </c>
      <c r="P2" s="67" t="s">
        <v>364</v>
      </c>
      <c r="Q2" s="67" t="s">
        <v>365</v>
      </c>
      <c r="R2" s="67" t="s">
        <v>366</v>
      </c>
      <c r="S2" s="67" t="s">
        <v>367</v>
      </c>
      <c r="T2" s="67" t="s">
        <v>368</v>
      </c>
      <c r="U2" s="67" t="s">
        <v>369</v>
      </c>
      <c r="V2" s="68" t="s">
        <v>370</v>
      </c>
      <c r="W2" s="67" t="s">
        <v>371</v>
      </c>
      <c r="X2" s="67" t="s">
        <v>372</v>
      </c>
      <c r="Y2" s="67" t="s">
        <v>373</v>
      </c>
      <c r="Z2" s="67" t="s">
        <v>374</v>
      </c>
      <c r="AA2" s="67" t="s">
        <v>375</v>
      </c>
      <c r="AB2" s="67" t="s">
        <v>376</v>
      </c>
      <c r="AC2" s="68" t="s">
        <v>377</v>
      </c>
      <c r="AD2" s="67" t="s">
        <v>378</v>
      </c>
      <c r="AE2" s="67" t="s">
        <v>379</v>
      </c>
      <c r="AF2" s="67" t="s">
        <v>380</v>
      </c>
      <c r="AG2" s="67" t="s">
        <v>381</v>
      </c>
      <c r="AH2" s="67" t="s">
        <v>382</v>
      </c>
      <c r="AI2" s="67" t="s">
        <v>383</v>
      </c>
      <c r="AJ2" s="68" t="s">
        <v>384</v>
      </c>
      <c r="AK2" s="67" t="s">
        <v>385</v>
      </c>
      <c r="AL2" s="67" t="s">
        <v>386</v>
      </c>
      <c r="AM2" s="67" t="s">
        <v>387</v>
      </c>
      <c r="AN2" s="67" t="s">
        <v>388</v>
      </c>
      <c r="AO2" s="67" t="s">
        <v>529</v>
      </c>
    </row>
    <row r="3" spans="1:41" ht="15" customHeight="1" x14ac:dyDescent="0.25">
      <c r="A3" s="137"/>
      <c r="B3" s="138"/>
      <c r="C3" s="138"/>
      <c r="D3" s="113"/>
      <c r="E3" s="113"/>
      <c r="F3" s="113"/>
      <c r="G3" s="113"/>
      <c r="H3" s="113"/>
      <c r="I3" s="113"/>
      <c r="J3" s="114"/>
      <c r="K3" s="69" t="s">
        <v>544</v>
      </c>
      <c r="L3" s="69" t="s">
        <v>485</v>
      </c>
      <c r="M3" s="69" t="s">
        <v>146</v>
      </c>
      <c r="N3" s="69" t="s">
        <v>147</v>
      </c>
      <c r="O3" s="69" t="s">
        <v>148</v>
      </c>
      <c r="P3" s="69" t="s">
        <v>617</v>
      </c>
      <c r="Q3" s="69" t="s">
        <v>618</v>
      </c>
      <c r="R3" s="69" t="s">
        <v>545</v>
      </c>
      <c r="S3" s="69" t="s">
        <v>486</v>
      </c>
      <c r="T3" s="69" t="s">
        <v>149</v>
      </c>
      <c r="U3" s="69" t="s">
        <v>150</v>
      </c>
      <c r="V3" s="69" t="s">
        <v>151</v>
      </c>
      <c r="W3" s="69" t="s">
        <v>619</v>
      </c>
      <c r="X3" s="69" t="s">
        <v>620</v>
      </c>
      <c r="Y3" s="69" t="s">
        <v>546</v>
      </c>
      <c r="Z3" s="69" t="s">
        <v>487</v>
      </c>
      <c r="AA3" s="69" t="s">
        <v>152</v>
      </c>
      <c r="AB3" s="69" t="s">
        <v>153</v>
      </c>
      <c r="AC3" s="69" t="s">
        <v>154</v>
      </c>
      <c r="AD3" s="69" t="s">
        <v>621</v>
      </c>
      <c r="AE3" s="69" t="s">
        <v>622</v>
      </c>
      <c r="AF3" s="69" t="s">
        <v>547</v>
      </c>
      <c r="AG3" s="69" t="s">
        <v>488</v>
      </c>
      <c r="AH3" s="69" t="s">
        <v>155</v>
      </c>
      <c r="AI3" s="69" t="s">
        <v>156</v>
      </c>
      <c r="AJ3" s="69" t="s">
        <v>157</v>
      </c>
      <c r="AK3" s="69" t="s">
        <v>623</v>
      </c>
      <c r="AL3" s="69" t="s">
        <v>624</v>
      </c>
      <c r="AM3" s="69" t="s">
        <v>548</v>
      </c>
      <c r="AN3" s="69" t="s">
        <v>489</v>
      </c>
      <c r="AO3" s="69" t="s">
        <v>158</v>
      </c>
    </row>
    <row r="4" spans="1:41" ht="14.25" customHeight="1" x14ac:dyDescent="0.25">
      <c r="A4" s="139" t="s">
        <v>41</v>
      </c>
      <c r="B4" s="139"/>
      <c r="C4" s="139"/>
      <c r="D4" s="139"/>
      <c r="E4" s="139"/>
      <c r="F4" s="139"/>
      <c r="G4" s="139"/>
      <c r="H4" s="139"/>
      <c r="I4" s="139"/>
      <c r="J4" s="140"/>
      <c r="K4" s="23" t="str">
        <f>IF(VLOOKUP(K1,feriados,2)=0,"",VLOOKUP(K1,feriados,2))</f>
        <v>Año Nuevo</v>
      </c>
      <c r="L4" s="23" t="str">
        <f t="shared" ref="L4:AO4" si="0">IF(VLOOKUP(L1,feriados,2)=0,"",VLOOKUP(L1,feriados,2))</f>
        <v/>
      </c>
      <c r="M4" s="23" t="str">
        <f t="shared" si="0"/>
        <v/>
      </c>
      <c r="N4" s="23" t="str">
        <f t="shared" si="0"/>
        <v/>
      </c>
      <c r="O4" s="23" t="str">
        <f t="shared" si="0"/>
        <v/>
      </c>
      <c r="P4" s="23" t="str">
        <f t="shared" si="0"/>
        <v/>
      </c>
      <c r="Q4" s="23" t="str">
        <f t="shared" si="0"/>
        <v/>
      </c>
      <c r="R4" s="23" t="str">
        <f t="shared" si="0"/>
        <v/>
      </c>
      <c r="S4" s="23" t="str">
        <f t="shared" si="0"/>
        <v/>
      </c>
      <c r="T4" s="23" t="str">
        <f t="shared" si="0"/>
        <v/>
      </c>
      <c r="U4" s="23" t="str">
        <f t="shared" si="0"/>
        <v/>
      </c>
      <c r="V4" s="23" t="str">
        <f t="shared" si="0"/>
        <v/>
      </c>
      <c r="W4" s="23" t="str">
        <f t="shared" si="0"/>
        <v/>
      </c>
      <c r="X4" s="23" t="str">
        <f t="shared" si="0"/>
        <v/>
      </c>
      <c r="Y4" s="23" t="str">
        <f t="shared" si="0"/>
        <v/>
      </c>
      <c r="Z4" s="23" t="str">
        <f t="shared" si="0"/>
        <v/>
      </c>
      <c r="AA4" s="23" t="str">
        <f t="shared" si="0"/>
        <v/>
      </c>
      <c r="AB4" s="23" t="str">
        <f t="shared" si="0"/>
        <v/>
      </c>
      <c r="AC4" s="23" t="str">
        <f t="shared" si="0"/>
        <v/>
      </c>
      <c r="AD4" s="23" t="str">
        <f t="shared" si="0"/>
        <v/>
      </c>
      <c r="AE4" s="23" t="str">
        <f t="shared" si="0"/>
        <v/>
      </c>
      <c r="AF4" s="23" t="str">
        <f t="shared" si="0"/>
        <v/>
      </c>
      <c r="AG4" s="23" t="str">
        <f t="shared" si="0"/>
        <v/>
      </c>
      <c r="AH4" s="23" t="str">
        <f t="shared" si="0"/>
        <v/>
      </c>
      <c r="AI4" s="23" t="str">
        <f t="shared" si="0"/>
        <v/>
      </c>
      <c r="AJ4" s="23" t="str">
        <f t="shared" si="0"/>
        <v/>
      </c>
      <c r="AK4" s="23" t="str">
        <f t="shared" si="0"/>
        <v/>
      </c>
      <c r="AL4" s="23" t="str">
        <f t="shared" si="0"/>
        <v/>
      </c>
      <c r="AM4" s="23" t="str">
        <f>IF(VLOOKUP(AM1,feriados,2)=0,"",VLOOKUP(AM1,feriados,2))</f>
        <v/>
      </c>
      <c r="AN4" s="23" t="str">
        <f t="shared" si="0"/>
        <v/>
      </c>
      <c r="AO4" s="23" t="str">
        <f t="shared" si="0"/>
        <v/>
      </c>
    </row>
    <row r="5" spans="1:41" ht="15" hidden="1" customHeight="1" x14ac:dyDescent="0.25">
      <c r="A5" s="19"/>
      <c r="B5" s="19"/>
      <c r="C5" s="19"/>
      <c r="D5" s="19"/>
      <c r="E5" s="19"/>
      <c r="F5" s="19"/>
      <c r="G5" s="19"/>
      <c r="H5" s="19"/>
      <c r="I5" s="19"/>
      <c r="J5" s="2">
        <v>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5" hidden="1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2">
        <v>2.0833333333333332E-2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5" hidden="1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2">
        <v>4.1666666666666699E-2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5" hidden="1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2">
        <v>6.25E-2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15" hidden="1" customHeight="1" x14ac:dyDescent="0.25">
      <c r="A9" s="19"/>
      <c r="B9" s="19"/>
      <c r="C9" s="19"/>
      <c r="D9" s="19"/>
      <c r="E9" s="19"/>
      <c r="F9" s="19"/>
      <c r="G9" s="19"/>
      <c r="H9" s="19"/>
      <c r="I9" s="19"/>
      <c r="J9" s="2">
        <v>8.3333333333333301E-2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5" hidden="1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2">
        <v>0.104166666666667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15" hidden="1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2">
        <v>0.125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15" hidden="1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2">
        <v>0.14583333333333301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ht="15" hidden="1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2">
        <v>0.16666666666666699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 ht="15" hidden="1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2">
        <v>0.1875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 ht="15" hidden="1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2">
        <v>0.20833333333333301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 ht="15" hidden="1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2">
        <v>0.22916666666666699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 ht="15" hidden="1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2">
        <v>0.25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 ht="15" hidden="1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2">
        <v>0.27083333333333298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 ht="15" hidden="1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2">
        <v>0.29166666666666702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 ht="15" hidden="1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2">
        <v>0.3125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2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19"/>
      <c r="B22" s="78" t="s">
        <v>0</v>
      </c>
      <c r="C22" s="78" t="s">
        <v>1</v>
      </c>
      <c r="D22" s="78" t="s">
        <v>2</v>
      </c>
      <c r="E22" s="78" t="s">
        <v>2</v>
      </c>
      <c r="F22" s="78" t="s">
        <v>3</v>
      </c>
      <c r="G22" s="78" t="s">
        <v>4</v>
      </c>
      <c r="H22" s="78" t="s">
        <v>5</v>
      </c>
      <c r="I22" s="19"/>
      <c r="J22" s="2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19"/>
      <c r="B23" s="31"/>
      <c r="C23" s="33"/>
      <c r="D23" s="33"/>
      <c r="E23" s="34">
        <v>1</v>
      </c>
      <c r="F23" s="34">
        <v>2</v>
      </c>
      <c r="G23" s="34">
        <v>3</v>
      </c>
      <c r="H23" s="34">
        <v>4</v>
      </c>
      <c r="I23" s="19"/>
      <c r="J23" s="2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19"/>
      <c r="B24" s="32">
        <v>5</v>
      </c>
      <c r="C24" s="34">
        <v>6</v>
      </c>
      <c r="D24" s="34">
        <v>7</v>
      </c>
      <c r="E24" s="34">
        <v>8</v>
      </c>
      <c r="F24" s="34">
        <v>9</v>
      </c>
      <c r="G24" s="34">
        <v>10</v>
      </c>
      <c r="H24" s="34">
        <v>11</v>
      </c>
      <c r="I24" s="19"/>
      <c r="J24" s="2">
        <v>0.39583333333333298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41" x14ac:dyDescent="0.25">
      <c r="A25" s="19"/>
      <c r="B25" s="32">
        <v>12</v>
      </c>
      <c r="C25" s="34">
        <v>13</v>
      </c>
      <c r="D25" s="34">
        <v>14</v>
      </c>
      <c r="E25" s="34">
        <v>15</v>
      </c>
      <c r="F25" s="34">
        <v>16</v>
      </c>
      <c r="G25" s="34">
        <v>17</v>
      </c>
      <c r="H25" s="34">
        <v>18</v>
      </c>
      <c r="I25" s="19"/>
      <c r="J25" s="2">
        <v>0.41666666666666702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x14ac:dyDescent="0.25">
      <c r="A26" s="19"/>
      <c r="B26" s="32">
        <v>19</v>
      </c>
      <c r="C26" s="34">
        <v>20</v>
      </c>
      <c r="D26" s="34">
        <v>21</v>
      </c>
      <c r="E26" s="34">
        <v>22</v>
      </c>
      <c r="F26" s="34">
        <v>23</v>
      </c>
      <c r="G26" s="34">
        <v>24</v>
      </c>
      <c r="H26" s="34">
        <v>25</v>
      </c>
      <c r="I26" s="19"/>
      <c r="J26" s="2">
        <v>0.4375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</row>
    <row r="27" spans="1:41" x14ac:dyDescent="0.25">
      <c r="A27" s="19"/>
      <c r="B27" s="32">
        <v>26</v>
      </c>
      <c r="C27" s="34">
        <v>27</v>
      </c>
      <c r="D27" s="34">
        <v>28</v>
      </c>
      <c r="E27" s="34">
        <v>29</v>
      </c>
      <c r="F27" s="34">
        <v>30</v>
      </c>
      <c r="G27" s="34">
        <v>31</v>
      </c>
      <c r="H27" s="34"/>
      <c r="I27" s="19"/>
      <c r="J27" s="2">
        <v>0.45833333333333298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</row>
    <row r="28" spans="1:41" x14ac:dyDescent="0.25">
      <c r="A28" s="19"/>
      <c r="B28" s="32"/>
      <c r="C28" s="33"/>
      <c r="D28" s="33"/>
      <c r="E28" s="33"/>
      <c r="F28" s="33"/>
      <c r="G28" s="33"/>
      <c r="H28" s="33"/>
      <c r="I28" s="19"/>
      <c r="J28" s="2">
        <v>0.47916666666666702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spans="1:41" x14ac:dyDescent="0.25">
      <c r="A29" s="19"/>
      <c r="B29" s="20"/>
      <c r="C29" s="19"/>
      <c r="D29" s="19"/>
      <c r="E29" s="19"/>
      <c r="F29" s="19"/>
      <c r="G29" s="19"/>
      <c r="H29" s="19"/>
      <c r="I29" s="19"/>
      <c r="J29" s="2">
        <v>0.5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</row>
    <row r="30" spans="1:41" x14ac:dyDescent="0.25">
      <c r="A30" s="19"/>
      <c r="B30" s="115" t="s">
        <v>57</v>
      </c>
      <c r="C30" s="116"/>
      <c r="D30" s="116"/>
      <c r="E30" s="116"/>
      <c r="F30" s="116"/>
      <c r="G30" s="116"/>
      <c r="H30" s="117"/>
      <c r="I30" s="19"/>
      <c r="J30" s="2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19"/>
      <c r="B31" s="130" t="s">
        <v>723</v>
      </c>
      <c r="C31" s="131"/>
      <c r="D31" s="131"/>
      <c r="E31" s="131"/>
      <c r="F31" s="131"/>
      <c r="G31" s="131"/>
      <c r="H31" s="132"/>
      <c r="I31" s="19"/>
      <c r="J31" s="2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19"/>
      <c r="B32" s="130" t="s">
        <v>724</v>
      </c>
      <c r="C32" s="131"/>
      <c r="D32" s="131"/>
      <c r="E32" s="131"/>
      <c r="F32" s="131"/>
      <c r="G32" s="131"/>
      <c r="H32" s="132"/>
      <c r="I32" s="19"/>
      <c r="J32" s="2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19"/>
      <c r="B33" s="130" t="s">
        <v>725</v>
      </c>
      <c r="C33" s="131"/>
      <c r="D33" s="131"/>
      <c r="E33" s="131"/>
      <c r="F33" s="131"/>
      <c r="G33" s="131"/>
      <c r="H33" s="132"/>
      <c r="I33" s="19"/>
      <c r="J33" s="2">
        <v>0.58333333333333304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19"/>
      <c r="B34" s="130" t="s">
        <v>726</v>
      </c>
      <c r="C34" s="131"/>
      <c r="D34" s="131"/>
      <c r="E34" s="131"/>
      <c r="F34" s="131"/>
      <c r="G34" s="131"/>
      <c r="H34" s="132"/>
      <c r="I34" s="19"/>
      <c r="J34" s="2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19"/>
      <c r="B35" s="130" t="s">
        <v>727</v>
      </c>
      <c r="C35" s="131"/>
      <c r="D35" s="131"/>
      <c r="E35" s="131"/>
      <c r="F35" s="131"/>
      <c r="G35" s="131"/>
      <c r="H35" s="132"/>
      <c r="I35" s="19"/>
      <c r="J35" s="2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19"/>
      <c r="B36" s="130" t="s">
        <v>728</v>
      </c>
      <c r="C36" s="131"/>
      <c r="D36" s="131"/>
      <c r="E36" s="131"/>
      <c r="F36" s="131"/>
      <c r="G36" s="131"/>
      <c r="H36" s="132"/>
      <c r="I36" s="19"/>
      <c r="J36" s="2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19"/>
      <c r="B37" s="130" t="s">
        <v>729</v>
      </c>
      <c r="C37" s="131"/>
      <c r="D37" s="131"/>
      <c r="E37" s="131"/>
      <c r="F37" s="131"/>
      <c r="G37" s="131"/>
      <c r="H37" s="132"/>
      <c r="I37" s="19"/>
      <c r="J37" s="2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19"/>
      <c r="B38" s="130"/>
      <c r="C38" s="131"/>
      <c r="D38" s="131"/>
      <c r="E38" s="131"/>
      <c r="F38" s="131"/>
      <c r="G38" s="131"/>
      <c r="H38" s="132"/>
      <c r="I38" s="19"/>
      <c r="J38" s="2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19"/>
      <c r="B39" s="130"/>
      <c r="C39" s="131"/>
      <c r="D39" s="131"/>
      <c r="E39" s="131"/>
      <c r="F39" s="131"/>
      <c r="G39" s="131"/>
      <c r="H39" s="132"/>
      <c r="I39" s="19"/>
      <c r="J39" s="2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19"/>
      <c r="B40" s="130"/>
      <c r="C40" s="131"/>
      <c r="D40" s="131"/>
      <c r="E40" s="131"/>
      <c r="F40" s="131"/>
      <c r="G40" s="131"/>
      <c r="H40" s="132"/>
      <c r="I40" s="19"/>
      <c r="J40" s="2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19"/>
      <c r="B41" s="130"/>
      <c r="C41" s="131"/>
      <c r="D41" s="131"/>
      <c r="E41" s="131"/>
      <c r="F41" s="131"/>
      <c r="G41" s="131"/>
      <c r="H41" s="132"/>
      <c r="I41" s="19"/>
      <c r="J41" s="2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19"/>
      <c r="B42" s="130"/>
      <c r="C42" s="131"/>
      <c r="D42" s="131"/>
      <c r="E42" s="131"/>
      <c r="F42" s="131"/>
      <c r="G42" s="131"/>
      <c r="H42" s="132"/>
      <c r="I42" s="19"/>
      <c r="J42" s="2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19"/>
      <c r="B43" s="130"/>
      <c r="C43" s="131"/>
      <c r="D43" s="131"/>
      <c r="E43" s="131"/>
      <c r="F43" s="131"/>
      <c r="G43" s="131"/>
      <c r="H43" s="132"/>
      <c r="I43" s="19"/>
      <c r="J43" s="2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19"/>
      <c r="B44" s="130"/>
      <c r="C44" s="131"/>
      <c r="D44" s="131"/>
      <c r="E44" s="131"/>
      <c r="F44" s="131"/>
      <c r="G44" s="131"/>
      <c r="H44" s="132"/>
      <c r="I44" s="19"/>
      <c r="J44" s="2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19"/>
      <c r="B45" s="130"/>
      <c r="C45" s="131"/>
      <c r="D45" s="131"/>
      <c r="E45" s="131"/>
      <c r="F45" s="131"/>
      <c r="G45" s="131"/>
      <c r="H45" s="132"/>
      <c r="I45" s="19"/>
      <c r="J45" s="2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19"/>
      <c r="B46" s="130"/>
      <c r="C46" s="131"/>
      <c r="D46" s="131"/>
      <c r="E46" s="131"/>
      <c r="F46" s="131"/>
      <c r="G46" s="131"/>
      <c r="H46" s="132"/>
      <c r="I46" s="19"/>
      <c r="J46" s="2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19"/>
      <c r="B47" s="130"/>
      <c r="C47" s="131"/>
      <c r="D47" s="131"/>
      <c r="E47" s="131"/>
      <c r="F47" s="131"/>
      <c r="G47" s="131"/>
      <c r="H47" s="132"/>
      <c r="I47" s="19"/>
      <c r="J47" s="2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19"/>
      <c r="B48" s="130"/>
      <c r="C48" s="131"/>
      <c r="D48" s="131"/>
      <c r="E48" s="131"/>
      <c r="F48" s="131"/>
      <c r="G48" s="131"/>
      <c r="H48" s="132"/>
      <c r="I48" s="19"/>
      <c r="J48" s="2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19"/>
      <c r="B49" s="130"/>
      <c r="C49" s="131"/>
      <c r="D49" s="131"/>
      <c r="E49" s="131"/>
      <c r="F49" s="131"/>
      <c r="G49" s="131"/>
      <c r="H49" s="132"/>
      <c r="I49" s="19"/>
      <c r="J49" s="2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19"/>
      <c r="B50" s="130"/>
      <c r="C50" s="131"/>
      <c r="D50" s="131"/>
      <c r="E50" s="131"/>
      <c r="F50" s="131"/>
      <c r="G50" s="131"/>
      <c r="H50" s="132"/>
      <c r="I50" s="19"/>
      <c r="J50" s="2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19"/>
      <c r="B51" s="130"/>
      <c r="C51" s="131"/>
      <c r="D51" s="131"/>
      <c r="E51" s="131"/>
      <c r="F51" s="131"/>
      <c r="G51" s="131"/>
      <c r="H51" s="132"/>
      <c r="I51" s="19"/>
      <c r="J51" s="2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19"/>
      <c r="B52" s="20"/>
      <c r="C52" s="19"/>
      <c r="D52" s="19"/>
      <c r="E52" s="19"/>
      <c r="F52" s="19"/>
      <c r="G52" s="19"/>
      <c r="H52" s="19"/>
      <c r="I52" s="19"/>
      <c r="J52" s="2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</sheetData>
  <mergeCells count="26">
    <mergeCell ref="A1:J1"/>
    <mergeCell ref="A2:C3"/>
    <mergeCell ref="D2:J3"/>
    <mergeCell ref="B44:H44"/>
    <mergeCell ref="B33:H33"/>
    <mergeCell ref="B34:H34"/>
    <mergeCell ref="B35:H35"/>
    <mergeCell ref="B36:H36"/>
    <mergeCell ref="B37:H37"/>
    <mergeCell ref="B38:H38"/>
    <mergeCell ref="A4:J4"/>
    <mergeCell ref="B51:H51"/>
    <mergeCell ref="B30:H30"/>
    <mergeCell ref="B31:H31"/>
    <mergeCell ref="B32:H32"/>
    <mergeCell ref="B45:H45"/>
    <mergeCell ref="B46:H46"/>
    <mergeCell ref="B47:H47"/>
    <mergeCell ref="B48:H48"/>
    <mergeCell ref="B49:H49"/>
    <mergeCell ref="B50:H50"/>
    <mergeCell ref="B39:H39"/>
    <mergeCell ref="B40:H40"/>
    <mergeCell ref="B41:H41"/>
    <mergeCell ref="B42:H42"/>
    <mergeCell ref="B43:H43"/>
  </mergeCells>
  <conditionalFormatting sqref="B23:H28">
    <cfRule type="expression" dxfId="38" priority="2">
      <formula>IF(B23&lt;&gt;"",VLOOKUP(DATE(2025,1,B23),feriados,2)&lt;&gt;0)</formula>
    </cfRule>
  </conditionalFormatting>
  <conditionalFormatting sqref="K2:AO4">
    <cfRule type="expression" dxfId="37" priority="1">
      <formula>K$4&lt;&gt;""</formula>
    </cfRule>
  </conditionalFormatting>
  <hyperlinks>
    <hyperlink ref="A4:H4" r:id="rId1" display="¿Tienes una consulta o comentario?" xr:uid="{05C80AA4-146E-4398-9311-F21B11533299}"/>
    <hyperlink ref="A4:I4" r:id="rId2" display="¿Tienes una consulta o comentario?" xr:uid="{056B17FC-EFCE-4945-85F8-DEA6AD11BEC1}"/>
    <hyperlink ref="E23" location="Ene!K2" display="Ene!K2" xr:uid="{7C9423A1-A59D-4CDB-9B21-13416FC98D7E}"/>
    <hyperlink ref="F23" location="Ene!L2" display="Ene!L2" xr:uid="{7BB47728-AF08-41F1-93BE-103F34EAD843}"/>
    <hyperlink ref="G23" location="Ene!M2" display="Ene!M2" xr:uid="{7C46EA93-FA80-46D1-97D1-D97ACC1E8452}"/>
    <hyperlink ref="H23" location="Ene!N2" display="Ene!N2" xr:uid="{8AABE75C-9A79-439C-A624-CD6C0C7C8865}"/>
    <hyperlink ref="B24" location="Ene!O2" display="Ene!O2" xr:uid="{1579F8E3-9207-4296-B795-0E4739AEE88F}"/>
    <hyperlink ref="C24" location="Ene!P2" display="Ene!P2" xr:uid="{5FAFBF3D-E41B-4208-846F-0A6D08266627}"/>
    <hyperlink ref="D24" location="Ene!Q2" display="Ene!Q2" xr:uid="{3B869780-15DF-4FCD-9A48-EBAFA7B3B8E1}"/>
    <hyperlink ref="E24" location="Ene!R2" display="Ene!R2" xr:uid="{1F81E301-DB26-462F-BA46-0AE1042B4E01}"/>
    <hyperlink ref="F24" location="Ene!S2" display="Ene!S2" xr:uid="{FDE1A26E-C0E2-4DDB-A7D7-4C1E84B14819}"/>
    <hyperlink ref="G24" location="Ene!T2" display="Ene!T2" xr:uid="{F028D0F2-68C4-437F-BD7A-9BF70064ECDD}"/>
    <hyperlink ref="H24" location="Ene!U2" display="Ene!U2" xr:uid="{BBC5ED97-DD09-4FB8-8C7F-021FBD8622F2}"/>
    <hyperlink ref="B25" location="Ene!V2" display="Ene!V2" xr:uid="{622EF86F-C213-40EA-A40A-3778EB664866}"/>
    <hyperlink ref="C25" location="Ene!W2" display="Ene!W2" xr:uid="{64FB2A4F-8482-4284-946D-28C177569B06}"/>
    <hyperlink ref="D25" location="Ene!X2" display="Ene!X2" xr:uid="{0CED48E1-DD1B-4F22-8611-432D84E673E9}"/>
    <hyperlink ref="E25" location="Ene!Y2" display="Ene!Y2" xr:uid="{3C1ABC2A-2C61-4927-AA7E-B19D0A14E997}"/>
    <hyperlink ref="F25" location="Ene!Z2" display="Ene!Z2" xr:uid="{80D1D644-6457-4645-914B-2B68EE8F275C}"/>
    <hyperlink ref="G25" location="Ene!AA2" display="Ene!AA2" xr:uid="{2CD04051-0ABF-47C3-AAA3-80F88CFF4E91}"/>
    <hyperlink ref="H25" location="Ene!AB2" display="Ene!AB2" xr:uid="{2A8FDBF4-5234-4105-BEE5-C31A3505F0E9}"/>
    <hyperlink ref="B26" location="Ene!AC2" display="Ene!AC2" xr:uid="{00AF02B3-B74A-497E-B9DC-262BB76A708E}"/>
    <hyperlink ref="C26" location="Ene!AD2" display="Ene!AD2" xr:uid="{DBBC02C3-0367-489C-8A8B-FAE63C32B0B4}"/>
    <hyperlink ref="D26" location="Ene!AE2" display="Ene!AE2" xr:uid="{67A52CA2-B8C2-4F92-89F0-5E76D2DC65D8}"/>
    <hyperlink ref="E26" location="Ene!AF2" display="Ene!AF2" xr:uid="{E1A43C74-A5E1-41DA-B800-9A0841DBF439}"/>
    <hyperlink ref="F26" location="Ene!AG2" display="Ene!AG2" xr:uid="{5EEEBFF7-4852-4C24-93EA-60029AEB38C9}"/>
    <hyperlink ref="G26" location="Ene!AH2" display="Ene!AH2" xr:uid="{C670B4C1-FDB4-48B0-B048-B7D2A1D0CE00}"/>
    <hyperlink ref="H26" location="Ene!AI2" display="Ene!AI2" xr:uid="{1CD749AC-C6A3-4ED8-BB57-6997A28732C3}"/>
    <hyperlink ref="B27" location="Ene!AJ2" display="Ene!AJ2" xr:uid="{8560F42D-B733-4F8D-9D4B-D7F396320C1B}"/>
    <hyperlink ref="C27" location="Ene!AK2" display="Ene!AK2" xr:uid="{4AB7D789-4058-4E22-AC84-77B760B1F643}"/>
    <hyperlink ref="D27" location="Ene!AL2" display="Ene!AL2" xr:uid="{A749CA6A-5A73-4339-91ED-15E2AA2D0801}"/>
    <hyperlink ref="E27" location="Ene!AM2" display="Ene!AM2" xr:uid="{DA4746EB-5A52-460A-81DE-96C63059AD2D}"/>
    <hyperlink ref="F27" location="Ene!AN2" display="Ene!AN2" xr:uid="{41ACD194-8F0A-428C-ACE4-4AC4FCB89B02}"/>
    <hyperlink ref="G27" location="Ene!AO2" display="Ene!AO2" xr:uid="{5FEB454C-FF6E-44CF-B071-B8F021FAFAB9}"/>
    <hyperlink ref="A4:J4" r:id="rId3" display="¿Tienes una consulta o comentario?" xr:uid="{E5151EC9-B03E-47E7-B76E-00E316500DEE}"/>
  </hyperlinks>
  <pageMargins left="0.7" right="0.7" top="0.75" bottom="0.75" header="0.3" footer="0.3"/>
  <pageSetup paperSize="9" orientation="portrait" horizontalDpi="200" verticalDpi="200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AL52"/>
  <sheetViews>
    <sheetView showGridLines="0" zoomScaleNormal="100" workbookViewId="0">
      <pane xSplit="10" ySplit="4" topLeftCell="K5" activePane="bottomRight" state="frozen"/>
      <selection activeCell="B23" sqref="B23:H28"/>
      <selection pane="topRight" activeCell="B23" sqref="B23:H28"/>
      <selection pane="bottomLeft" activeCell="B23" sqref="B23:H28"/>
      <selection pane="bottomRight" activeCell="B31" sqref="B31:H37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38" width="35.7109375" customWidth="1"/>
    <col min="42" max="42" width="11.42578125" customWidth="1"/>
  </cols>
  <sheetData>
    <row r="1" spans="1:38" ht="18.75" x14ac:dyDescent="0.3">
      <c r="A1" s="133" t="s">
        <v>615</v>
      </c>
      <c r="B1" s="134"/>
      <c r="C1" s="134"/>
      <c r="D1" s="134"/>
      <c r="E1" s="134"/>
      <c r="F1" s="134"/>
      <c r="G1" s="134"/>
      <c r="H1" s="134"/>
      <c r="I1" s="134"/>
      <c r="J1" s="135"/>
      <c r="K1" s="66">
        <v>45689</v>
      </c>
      <c r="L1" s="66">
        <v>45690</v>
      </c>
      <c r="M1" s="66">
        <v>45691</v>
      </c>
      <c r="N1" s="66">
        <v>45692</v>
      </c>
      <c r="O1" s="66">
        <v>45693</v>
      </c>
      <c r="P1" s="66">
        <v>45694</v>
      </c>
      <c r="Q1" s="66">
        <v>45695</v>
      </c>
      <c r="R1" s="66">
        <v>45696</v>
      </c>
      <c r="S1" s="66">
        <v>45697</v>
      </c>
      <c r="T1" s="66">
        <v>45698</v>
      </c>
      <c r="U1" s="66">
        <v>45699</v>
      </c>
      <c r="V1" s="66">
        <v>45700</v>
      </c>
      <c r="W1" s="66">
        <v>45701</v>
      </c>
      <c r="X1" s="66">
        <v>45702</v>
      </c>
      <c r="Y1" s="66">
        <v>45703</v>
      </c>
      <c r="Z1" s="66">
        <v>45704</v>
      </c>
      <c r="AA1" s="66">
        <v>45705</v>
      </c>
      <c r="AB1" s="66">
        <v>45706</v>
      </c>
      <c r="AC1" s="66">
        <v>45707</v>
      </c>
      <c r="AD1" s="66">
        <v>45708</v>
      </c>
      <c r="AE1" s="66">
        <v>45709</v>
      </c>
      <c r="AF1" s="66">
        <v>45710</v>
      </c>
      <c r="AG1" s="66">
        <v>45711</v>
      </c>
      <c r="AH1" s="66">
        <v>45712</v>
      </c>
      <c r="AI1" s="66">
        <v>45713</v>
      </c>
      <c r="AJ1" s="66">
        <v>45714</v>
      </c>
      <c r="AK1" s="66">
        <v>45715</v>
      </c>
      <c r="AL1" s="66">
        <v>45716</v>
      </c>
    </row>
    <row r="2" spans="1:38" ht="36" customHeight="1" x14ac:dyDescent="0.4">
      <c r="A2" s="136" t="s">
        <v>599</v>
      </c>
      <c r="B2" s="125"/>
      <c r="C2" s="125"/>
      <c r="D2" s="144" t="s">
        <v>7</v>
      </c>
      <c r="E2" s="144"/>
      <c r="F2" s="144"/>
      <c r="G2" s="144"/>
      <c r="H2" s="144"/>
      <c r="I2" s="144"/>
      <c r="J2" s="145"/>
      <c r="K2" s="67" t="s">
        <v>116</v>
      </c>
      <c r="L2" s="68" t="s">
        <v>117</v>
      </c>
      <c r="M2" s="67" t="s">
        <v>118</v>
      </c>
      <c r="N2" s="67" t="s">
        <v>119</v>
      </c>
      <c r="O2" s="67" t="s">
        <v>120</v>
      </c>
      <c r="P2" s="67" t="s">
        <v>121</v>
      </c>
      <c r="Q2" s="67" t="s">
        <v>122</v>
      </c>
      <c r="R2" s="67" t="s">
        <v>123</v>
      </c>
      <c r="S2" s="68" t="s">
        <v>124</v>
      </c>
      <c r="T2" s="67" t="s">
        <v>125</v>
      </c>
      <c r="U2" s="67" t="s">
        <v>126</v>
      </c>
      <c r="V2" s="67" t="s">
        <v>127</v>
      </c>
      <c r="W2" s="67" t="s">
        <v>128</v>
      </c>
      <c r="X2" s="67" t="s">
        <v>129</v>
      </c>
      <c r="Y2" s="67" t="s">
        <v>130</v>
      </c>
      <c r="Z2" s="68" t="s">
        <v>131</v>
      </c>
      <c r="AA2" s="67" t="s">
        <v>132</v>
      </c>
      <c r="AB2" s="67" t="s">
        <v>133</v>
      </c>
      <c r="AC2" s="67" t="s">
        <v>134</v>
      </c>
      <c r="AD2" s="67" t="s">
        <v>135</v>
      </c>
      <c r="AE2" s="67" t="s">
        <v>136</v>
      </c>
      <c r="AF2" s="67" t="s">
        <v>137</v>
      </c>
      <c r="AG2" s="68" t="s">
        <v>138</v>
      </c>
      <c r="AH2" s="67" t="s">
        <v>139</v>
      </c>
      <c r="AI2" s="67" t="s">
        <v>140</v>
      </c>
      <c r="AJ2" s="67" t="s">
        <v>141</v>
      </c>
      <c r="AK2" s="67" t="s">
        <v>142</v>
      </c>
      <c r="AL2" s="67" t="s">
        <v>143</v>
      </c>
    </row>
    <row r="3" spans="1:38" ht="15" customHeight="1" x14ac:dyDescent="0.25">
      <c r="A3" s="137"/>
      <c r="B3" s="138"/>
      <c r="C3" s="138"/>
      <c r="D3" s="146"/>
      <c r="E3" s="146"/>
      <c r="F3" s="146"/>
      <c r="G3" s="146"/>
      <c r="H3" s="146"/>
      <c r="I3" s="146"/>
      <c r="J3" s="147"/>
      <c r="K3" s="69" t="s">
        <v>473</v>
      </c>
      <c r="L3" s="69" t="s">
        <v>474</v>
      </c>
      <c r="M3" s="69" t="s">
        <v>625</v>
      </c>
      <c r="N3" s="69" t="s">
        <v>626</v>
      </c>
      <c r="O3" s="69" t="s">
        <v>549</v>
      </c>
      <c r="P3" s="69" t="s">
        <v>534</v>
      </c>
      <c r="Q3" s="69" t="s">
        <v>475</v>
      </c>
      <c r="R3" s="69" t="s">
        <v>476</v>
      </c>
      <c r="S3" s="69" t="s">
        <v>477</v>
      </c>
      <c r="T3" s="69" t="s">
        <v>627</v>
      </c>
      <c r="U3" s="69" t="s">
        <v>628</v>
      </c>
      <c r="V3" s="69" t="s">
        <v>550</v>
      </c>
      <c r="W3" s="69" t="s">
        <v>535</v>
      </c>
      <c r="X3" s="69" t="s">
        <v>478</v>
      </c>
      <c r="Y3" s="69" t="s">
        <v>479</v>
      </c>
      <c r="Z3" s="69" t="s">
        <v>480</v>
      </c>
      <c r="AA3" s="69" t="s">
        <v>629</v>
      </c>
      <c r="AB3" s="69" t="s">
        <v>630</v>
      </c>
      <c r="AC3" s="69" t="s">
        <v>551</v>
      </c>
      <c r="AD3" s="69" t="s">
        <v>536</v>
      </c>
      <c r="AE3" s="69" t="s">
        <v>481</v>
      </c>
      <c r="AF3" s="69" t="s">
        <v>482</v>
      </c>
      <c r="AG3" s="69" t="s">
        <v>483</v>
      </c>
      <c r="AH3" s="69" t="s">
        <v>631</v>
      </c>
      <c r="AI3" s="69" t="s">
        <v>632</v>
      </c>
      <c r="AJ3" s="69" t="s">
        <v>552</v>
      </c>
      <c r="AK3" s="69" t="s">
        <v>537</v>
      </c>
      <c r="AL3" s="69" t="s">
        <v>484</v>
      </c>
    </row>
    <row r="4" spans="1:38" ht="14.25" customHeight="1" x14ac:dyDescent="0.25">
      <c r="A4" s="139" t="s">
        <v>41</v>
      </c>
      <c r="B4" s="139"/>
      <c r="C4" s="139"/>
      <c r="D4" s="139"/>
      <c r="E4" s="139"/>
      <c r="F4" s="139"/>
      <c r="G4" s="139"/>
      <c r="H4" s="139"/>
      <c r="I4" s="139"/>
      <c r="J4" s="140"/>
      <c r="K4" s="23" t="str">
        <f t="shared" ref="K4:AK4" si="0">IF(VLOOKUP(K1,feriados,2)=0,"",VLOOKUP(K1,feriados,2))</f>
        <v/>
      </c>
      <c r="L4" s="23" t="str">
        <f t="shared" si="0"/>
        <v/>
      </c>
      <c r="M4" s="23" t="str">
        <f t="shared" si="0"/>
        <v/>
      </c>
      <c r="N4" s="23" t="str">
        <f t="shared" si="0"/>
        <v/>
      </c>
      <c r="O4" s="23" t="str">
        <f t="shared" si="0"/>
        <v/>
      </c>
      <c r="P4" s="23" t="str">
        <f t="shared" si="0"/>
        <v/>
      </c>
      <c r="Q4" s="23" t="str">
        <f t="shared" si="0"/>
        <v/>
      </c>
      <c r="R4" s="23" t="str">
        <f t="shared" si="0"/>
        <v/>
      </c>
      <c r="S4" s="23" t="str">
        <f t="shared" si="0"/>
        <v/>
      </c>
      <c r="T4" s="23" t="str">
        <f t="shared" si="0"/>
        <v/>
      </c>
      <c r="U4" s="23" t="str">
        <f t="shared" si="0"/>
        <v/>
      </c>
      <c r="V4" s="23" t="str">
        <f t="shared" si="0"/>
        <v/>
      </c>
      <c r="W4" s="23" t="str">
        <f t="shared" si="0"/>
        <v/>
      </c>
      <c r="X4" s="23" t="str">
        <f t="shared" si="0"/>
        <v/>
      </c>
      <c r="Y4" s="23" t="str">
        <f t="shared" si="0"/>
        <v/>
      </c>
      <c r="Z4" s="23" t="str">
        <f t="shared" si="0"/>
        <v/>
      </c>
      <c r="AA4" s="23" t="str">
        <f t="shared" si="0"/>
        <v/>
      </c>
      <c r="AB4" s="23" t="str">
        <f t="shared" si="0"/>
        <v/>
      </c>
      <c r="AC4" s="23" t="str">
        <f t="shared" si="0"/>
        <v/>
      </c>
      <c r="AD4" s="23" t="str">
        <f t="shared" si="0"/>
        <v/>
      </c>
      <c r="AE4" s="23" t="str">
        <f t="shared" si="0"/>
        <v/>
      </c>
      <c r="AF4" s="23" t="str">
        <f t="shared" si="0"/>
        <v/>
      </c>
      <c r="AG4" s="23" t="str">
        <f t="shared" si="0"/>
        <v/>
      </c>
      <c r="AH4" s="23" t="str">
        <f t="shared" si="0"/>
        <v/>
      </c>
      <c r="AI4" s="23" t="str">
        <f t="shared" si="0"/>
        <v/>
      </c>
      <c r="AJ4" s="23" t="str">
        <f t="shared" si="0"/>
        <v/>
      </c>
      <c r="AK4" s="23" t="str">
        <f t="shared" si="0"/>
        <v/>
      </c>
      <c r="AL4" s="23"/>
    </row>
    <row r="5" spans="1:38" ht="15" hidden="1" customHeight="1" x14ac:dyDescent="0.25">
      <c r="A5" s="19"/>
      <c r="B5" s="19"/>
      <c r="C5" s="19"/>
      <c r="D5" s="19"/>
      <c r="E5" s="19"/>
      <c r="F5" s="19"/>
      <c r="G5" s="19"/>
      <c r="H5" s="19"/>
      <c r="I5" s="19"/>
      <c r="J5" s="2">
        <v>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</row>
    <row r="6" spans="1:38" ht="15" hidden="1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2">
        <v>2.0833333333333332E-2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</row>
    <row r="7" spans="1:38" ht="15" hidden="1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2">
        <v>4.1666666666666699E-2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</row>
    <row r="8" spans="1:38" ht="15" hidden="1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2">
        <v>6.25E-2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</row>
    <row r="9" spans="1:38" ht="15" hidden="1" customHeight="1" x14ac:dyDescent="0.25">
      <c r="A9" s="19"/>
      <c r="B9" s="19"/>
      <c r="C9" s="19"/>
      <c r="D9" s="19"/>
      <c r="E9" s="19"/>
      <c r="F9" s="19"/>
      <c r="G9" s="19"/>
      <c r="H9" s="19"/>
      <c r="I9" s="19"/>
      <c r="J9" s="2">
        <v>8.3333333333333301E-2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</row>
    <row r="10" spans="1:38" ht="15" hidden="1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2">
        <v>0.104166666666667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</row>
    <row r="11" spans="1:38" ht="15" hidden="1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2">
        <v>0.125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</row>
    <row r="12" spans="1:38" ht="15" hidden="1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2">
        <v>0.14583333333333301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</row>
    <row r="13" spans="1:38" ht="15" hidden="1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2">
        <v>0.16666666666666699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</row>
    <row r="14" spans="1:38" ht="15" hidden="1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2">
        <v>0.1875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</row>
    <row r="15" spans="1:38" ht="15" hidden="1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2">
        <v>0.20833333333333301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</row>
    <row r="16" spans="1:38" ht="15" hidden="1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2">
        <v>0.22916666666666699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</row>
    <row r="17" spans="1:38" ht="15" hidden="1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2">
        <v>0.25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</row>
    <row r="18" spans="1:38" ht="15" hidden="1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2">
        <v>0.27083333333333298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</row>
    <row r="19" spans="1:38" ht="15" hidden="1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2">
        <v>0.29166666666666702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</row>
    <row r="20" spans="1:38" ht="15" hidden="1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2">
        <v>0.3125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</row>
    <row r="21" spans="1:38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2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x14ac:dyDescent="0.25">
      <c r="A22" s="19"/>
      <c r="B22" s="78" t="s">
        <v>0</v>
      </c>
      <c r="C22" s="78" t="s">
        <v>1</v>
      </c>
      <c r="D22" s="78" t="s">
        <v>2</v>
      </c>
      <c r="E22" s="78" t="s">
        <v>2</v>
      </c>
      <c r="F22" s="78" t="s">
        <v>3</v>
      </c>
      <c r="G22" s="78" t="s">
        <v>4</v>
      </c>
      <c r="H22" s="78" t="s">
        <v>5</v>
      </c>
      <c r="I22" s="19"/>
      <c r="J22" s="2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x14ac:dyDescent="0.25">
      <c r="A23" s="19"/>
      <c r="B23" s="87"/>
      <c r="C23" s="33"/>
      <c r="D23" s="33"/>
      <c r="E23" s="33"/>
      <c r="F23" s="33"/>
      <c r="G23" s="33"/>
      <c r="H23" s="34">
        <v>1</v>
      </c>
      <c r="I23" s="19"/>
      <c r="J23" s="2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19"/>
      <c r="B24" s="32">
        <v>2</v>
      </c>
      <c r="C24" s="34">
        <v>3</v>
      </c>
      <c r="D24" s="34">
        <v>4</v>
      </c>
      <c r="E24" s="34">
        <v>5</v>
      </c>
      <c r="F24" s="34">
        <v>6</v>
      </c>
      <c r="G24" s="34">
        <v>7</v>
      </c>
      <c r="H24" s="34">
        <v>8</v>
      </c>
      <c r="I24" s="19"/>
      <c r="J24" s="2">
        <v>0.39583333333333298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x14ac:dyDescent="0.25">
      <c r="A25" s="19"/>
      <c r="B25" s="32">
        <v>9</v>
      </c>
      <c r="C25" s="34">
        <v>10</v>
      </c>
      <c r="D25" s="34">
        <v>11</v>
      </c>
      <c r="E25" s="34">
        <v>12</v>
      </c>
      <c r="F25" s="34">
        <v>13</v>
      </c>
      <c r="G25" s="34">
        <v>14</v>
      </c>
      <c r="H25" s="34">
        <v>15</v>
      </c>
      <c r="I25" s="19"/>
      <c r="J25" s="2">
        <v>0.41666666666666702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x14ac:dyDescent="0.25">
      <c r="A26" s="19"/>
      <c r="B26" s="32">
        <v>16</v>
      </c>
      <c r="C26" s="34">
        <v>17</v>
      </c>
      <c r="D26" s="34">
        <v>18</v>
      </c>
      <c r="E26" s="34">
        <v>19</v>
      </c>
      <c r="F26" s="34">
        <v>20</v>
      </c>
      <c r="G26" s="34">
        <v>21</v>
      </c>
      <c r="H26" s="34">
        <v>22</v>
      </c>
      <c r="I26" s="19"/>
      <c r="J26" s="2">
        <v>0.4375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x14ac:dyDescent="0.25">
      <c r="A27" s="19"/>
      <c r="B27" s="32">
        <v>23</v>
      </c>
      <c r="C27" s="34">
        <v>24</v>
      </c>
      <c r="D27" s="34">
        <v>25</v>
      </c>
      <c r="E27" s="54">
        <v>26</v>
      </c>
      <c r="F27" s="54">
        <v>27</v>
      </c>
      <c r="G27" s="54">
        <v>28</v>
      </c>
      <c r="H27" s="88"/>
      <c r="I27" s="19"/>
      <c r="J27" s="2">
        <v>0.45833333333333298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x14ac:dyDescent="0.25">
      <c r="A28" s="19"/>
      <c r="B28" s="31"/>
      <c r="C28" s="34"/>
      <c r="D28" s="33"/>
      <c r="E28" s="33"/>
      <c r="F28" s="33"/>
      <c r="G28" s="33"/>
      <c r="H28" s="33"/>
      <c r="I28" s="19"/>
      <c r="J28" s="2">
        <v>0.47916666666666702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x14ac:dyDescent="0.25">
      <c r="A29" s="19"/>
      <c r="B29" s="20"/>
      <c r="C29" s="19"/>
      <c r="D29" s="19"/>
      <c r="E29" s="19"/>
      <c r="F29" s="19"/>
      <c r="G29" s="19"/>
      <c r="H29" s="19"/>
      <c r="I29" s="19"/>
      <c r="J29" s="2">
        <v>0.5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x14ac:dyDescent="0.25">
      <c r="A30" s="19"/>
      <c r="B30" s="115" t="s">
        <v>58</v>
      </c>
      <c r="C30" s="116"/>
      <c r="D30" s="116"/>
      <c r="E30" s="116"/>
      <c r="F30" s="116"/>
      <c r="G30" s="116"/>
      <c r="H30" s="117"/>
      <c r="I30" s="19"/>
      <c r="J30" s="2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x14ac:dyDescent="0.25">
      <c r="A31" s="19"/>
      <c r="B31" s="130" t="s">
        <v>723</v>
      </c>
      <c r="C31" s="131"/>
      <c r="D31" s="131"/>
      <c r="E31" s="131"/>
      <c r="F31" s="131"/>
      <c r="G31" s="131"/>
      <c r="H31" s="132"/>
      <c r="I31" s="19"/>
      <c r="J31" s="2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x14ac:dyDescent="0.25">
      <c r="A32" s="19"/>
      <c r="B32" s="130" t="s">
        <v>724</v>
      </c>
      <c r="C32" s="131"/>
      <c r="D32" s="131"/>
      <c r="E32" s="131"/>
      <c r="F32" s="131"/>
      <c r="G32" s="131"/>
      <c r="H32" s="132"/>
      <c r="I32" s="19"/>
      <c r="J32" s="2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19"/>
      <c r="B33" s="130" t="s">
        <v>725</v>
      </c>
      <c r="C33" s="131"/>
      <c r="D33" s="131"/>
      <c r="E33" s="131"/>
      <c r="F33" s="131"/>
      <c r="G33" s="131"/>
      <c r="H33" s="132"/>
      <c r="I33" s="19"/>
      <c r="J33" s="2">
        <v>0.58333333333333304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x14ac:dyDescent="0.25">
      <c r="A34" s="19"/>
      <c r="B34" s="130" t="s">
        <v>726</v>
      </c>
      <c r="C34" s="131"/>
      <c r="D34" s="131"/>
      <c r="E34" s="131"/>
      <c r="F34" s="131"/>
      <c r="G34" s="131"/>
      <c r="H34" s="132"/>
      <c r="I34" s="19"/>
      <c r="J34" s="2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19"/>
      <c r="B35" s="130" t="s">
        <v>727</v>
      </c>
      <c r="C35" s="131"/>
      <c r="D35" s="131"/>
      <c r="E35" s="131"/>
      <c r="F35" s="131"/>
      <c r="G35" s="131"/>
      <c r="H35" s="132"/>
      <c r="I35" s="19"/>
      <c r="J35" s="2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19"/>
      <c r="B36" s="130" t="s">
        <v>728</v>
      </c>
      <c r="C36" s="131"/>
      <c r="D36" s="131"/>
      <c r="E36" s="131"/>
      <c r="F36" s="131"/>
      <c r="G36" s="131"/>
      <c r="H36" s="132"/>
      <c r="I36" s="19"/>
      <c r="J36" s="2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19"/>
      <c r="B37" s="130" t="s">
        <v>729</v>
      </c>
      <c r="C37" s="131"/>
      <c r="D37" s="131"/>
      <c r="E37" s="131"/>
      <c r="F37" s="131"/>
      <c r="G37" s="131"/>
      <c r="H37" s="132"/>
      <c r="I37" s="19"/>
      <c r="J37" s="2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x14ac:dyDescent="0.25">
      <c r="A38" s="19"/>
      <c r="B38" s="141"/>
      <c r="C38" s="142"/>
      <c r="D38" s="142"/>
      <c r="E38" s="142"/>
      <c r="F38" s="142"/>
      <c r="G38" s="142"/>
      <c r="H38" s="143"/>
      <c r="I38" s="19"/>
      <c r="J38" s="2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19"/>
      <c r="B39" s="141"/>
      <c r="C39" s="142"/>
      <c r="D39" s="142"/>
      <c r="E39" s="142"/>
      <c r="F39" s="142"/>
      <c r="G39" s="142"/>
      <c r="H39" s="143"/>
      <c r="I39" s="19"/>
      <c r="J39" s="2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19"/>
      <c r="B40" s="141"/>
      <c r="C40" s="142"/>
      <c r="D40" s="142"/>
      <c r="E40" s="142"/>
      <c r="F40" s="142"/>
      <c r="G40" s="142"/>
      <c r="H40" s="143"/>
      <c r="I40" s="19"/>
      <c r="J40" s="2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19"/>
      <c r="B41" s="141"/>
      <c r="C41" s="142"/>
      <c r="D41" s="142"/>
      <c r="E41" s="142"/>
      <c r="F41" s="142"/>
      <c r="G41" s="142"/>
      <c r="H41" s="143"/>
      <c r="I41" s="19"/>
      <c r="J41" s="2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x14ac:dyDescent="0.25">
      <c r="A42" s="19"/>
      <c r="B42" s="141"/>
      <c r="C42" s="142"/>
      <c r="D42" s="142"/>
      <c r="E42" s="142"/>
      <c r="F42" s="142"/>
      <c r="G42" s="142"/>
      <c r="H42" s="143"/>
      <c r="I42" s="19"/>
      <c r="J42" s="2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19"/>
      <c r="B43" s="141"/>
      <c r="C43" s="142"/>
      <c r="D43" s="142"/>
      <c r="E43" s="142"/>
      <c r="F43" s="142"/>
      <c r="G43" s="142"/>
      <c r="H43" s="143"/>
      <c r="I43" s="19"/>
      <c r="J43" s="2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19"/>
      <c r="B44" s="141"/>
      <c r="C44" s="142"/>
      <c r="D44" s="142"/>
      <c r="E44" s="142"/>
      <c r="F44" s="142"/>
      <c r="G44" s="142"/>
      <c r="H44" s="143"/>
      <c r="I44" s="19"/>
      <c r="J44" s="2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19"/>
      <c r="B45" s="141"/>
      <c r="C45" s="142"/>
      <c r="D45" s="142"/>
      <c r="E45" s="142"/>
      <c r="F45" s="142"/>
      <c r="G45" s="142"/>
      <c r="H45" s="143"/>
      <c r="I45" s="19"/>
      <c r="J45" s="2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x14ac:dyDescent="0.25">
      <c r="A46" s="19"/>
      <c r="B46" s="141"/>
      <c r="C46" s="142"/>
      <c r="D46" s="142"/>
      <c r="E46" s="142"/>
      <c r="F46" s="142"/>
      <c r="G46" s="142"/>
      <c r="H46" s="143"/>
      <c r="I46" s="19"/>
      <c r="J46" s="2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19"/>
      <c r="B47" s="141"/>
      <c r="C47" s="142"/>
      <c r="D47" s="142"/>
      <c r="E47" s="142"/>
      <c r="F47" s="142"/>
      <c r="G47" s="142"/>
      <c r="H47" s="143"/>
      <c r="I47" s="19"/>
      <c r="J47" s="2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19"/>
      <c r="B48" s="141"/>
      <c r="C48" s="142"/>
      <c r="D48" s="142"/>
      <c r="E48" s="142"/>
      <c r="F48" s="142"/>
      <c r="G48" s="142"/>
      <c r="H48" s="143"/>
      <c r="I48" s="19"/>
      <c r="J48" s="2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19"/>
      <c r="B49" s="141"/>
      <c r="C49" s="142"/>
      <c r="D49" s="142"/>
      <c r="E49" s="142"/>
      <c r="F49" s="142"/>
      <c r="G49" s="142"/>
      <c r="H49" s="143"/>
      <c r="I49" s="19"/>
      <c r="J49" s="2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x14ac:dyDescent="0.25">
      <c r="A50" s="19"/>
      <c r="B50" s="141"/>
      <c r="C50" s="142"/>
      <c r="D50" s="142"/>
      <c r="E50" s="142"/>
      <c r="F50" s="142"/>
      <c r="G50" s="142"/>
      <c r="H50" s="143"/>
      <c r="I50" s="19"/>
      <c r="J50" s="2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19"/>
      <c r="B51" s="141"/>
      <c r="C51" s="142"/>
      <c r="D51" s="142"/>
      <c r="E51" s="142"/>
      <c r="F51" s="142"/>
      <c r="G51" s="142"/>
      <c r="H51" s="143"/>
      <c r="I51" s="19"/>
      <c r="J51" s="2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19"/>
      <c r="B52" s="20"/>
      <c r="C52" s="19"/>
      <c r="D52" s="19"/>
      <c r="E52" s="19"/>
      <c r="F52" s="19"/>
      <c r="G52" s="19"/>
      <c r="H52" s="19"/>
      <c r="I52" s="19"/>
      <c r="J52" s="2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36" priority="20">
      <formula>IF(B23&lt;&gt;"",VLOOKUP(DATE(2025,2,B23),feriados,2)&lt;&gt;0)</formula>
    </cfRule>
  </conditionalFormatting>
  <conditionalFormatting sqref="K2:AL4">
    <cfRule type="expression" dxfId="35" priority="4">
      <formula>K$4&lt;&gt;""</formula>
    </cfRule>
  </conditionalFormatting>
  <hyperlinks>
    <hyperlink ref="H23" location="Feb!K2" display="Feb!K2" xr:uid="{7FCAD395-F996-4B31-B875-207E35CAB9E5}"/>
    <hyperlink ref="B24" location="Feb!L2" display="Feb!L2" xr:uid="{69B796B2-DBAC-431E-9DB8-E45A4AFE6457}"/>
    <hyperlink ref="C24" location="Feb!M2" display="Feb!M2" xr:uid="{BF00E24A-7821-4476-BEF7-EE3CFF9CBE1B}"/>
    <hyperlink ref="D24" location="Feb!N2" display="Feb!N2" xr:uid="{C98F483C-DB05-4EC4-BC1E-991EC02999F2}"/>
    <hyperlink ref="E24" location="Feb!O2" display="Feb!O2" xr:uid="{A9DB0B42-55DF-49B4-9581-93AA6513BBA4}"/>
    <hyperlink ref="F24" location="Feb!P2" display="Feb!P2" xr:uid="{F7330F24-2F5A-4545-979A-94752D5923A1}"/>
    <hyperlink ref="G24" location="Feb!Q2" display="Feb!Q2" xr:uid="{E8B9A204-C746-4FE3-9D08-0D76E3411841}"/>
    <hyperlink ref="H24" location="Feb!R2" display="Feb!R2" xr:uid="{9677F227-6C16-482F-A738-7241B34853E9}"/>
    <hyperlink ref="B25" location="Feb!S2" display="Feb!S2" xr:uid="{7D7366E8-6F4C-411B-81F7-B4E42661FFBD}"/>
    <hyperlink ref="C25" location="Feb!T2" display="Feb!T2" xr:uid="{39888AA3-89CF-41B8-ACD4-B8ACB2A20520}"/>
    <hyperlink ref="D25" location="Feb!U2" display="Feb!U2" xr:uid="{F1D24E1C-4176-4424-9F4C-C07B6825E9E0}"/>
    <hyperlink ref="E25" location="Feb!V2" display="Feb!V2" xr:uid="{9F4F3204-1FF9-4503-9C88-95BC8806DB0A}"/>
    <hyperlink ref="F25" location="Feb!W2" display="Feb!W2" xr:uid="{07E29C59-757C-4C48-B8A6-EEEE24822722}"/>
    <hyperlink ref="G25" location="Feb!X2" display="Feb!X2" xr:uid="{5F188592-3C0D-48C2-9A93-A397F4FEE945}"/>
    <hyperlink ref="H25" location="Feb!Y2" display="Feb!Y2" xr:uid="{9F05B62A-7ED2-467D-89DF-B118A00B53DF}"/>
    <hyperlink ref="B26" location="Feb!Z2" display="Feb!Z2" xr:uid="{0FD9300C-891E-481E-987A-BB32B2DBE36C}"/>
    <hyperlink ref="C26" location="Feb!AA2" display="Feb!AA2" xr:uid="{78C23734-DCC0-4358-911C-DA35F293442B}"/>
    <hyperlink ref="D26" location="Feb!AB2" display="Feb!AB2" xr:uid="{1B201D2B-7608-47F3-94A7-25C4C0DF595F}"/>
    <hyperlink ref="E26" location="Feb!AC2" display="Feb!AC2" xr:uid="{F8CE899C-0CCC-493B-AA78-497E7D0D324E}"/>
    <hyperlink ref="F26" location="Feb!AD2" display="Feb!AD2" xr:uid="{4B290777-DEFF-44D1-A1A6-5948260F6ED3}"/>
    <hyperlink ref="G26" location="Feb!AE2" display="Feb!AE2" xr:uid="{0C076DEF-4140-432A-98A6-CB0B6426ED1D}"/>
    <hyperlink ref="H26" location="Feb!AF2" display="Feb!AF2" xr:uid="{E2F0AFCE-D9FD-449D-AE4E-13AD341FE56F}"/>
    <hyperlink ref="B27" location="Feb!AG2" display="Feb!AG2" xr:uid="{E6695EB0-1C3D-44EC-B8C7-09E613E81739}"/>
    <hyperlink ref="C27" location="Feb!AH2" display="Feb!AH2" xr:uid="{993CF005-81BE-4FBF-8480-523C2A768570}"/>
    <hyperlink ref="D27" location="Feb!AI2" display="Feb!AI2" xr:uid="{82DEC726-9736-4399-BD92-A153E37B175D}"/>
    <hyperlink ref="E27" location="Feb!AJ2" display="Feb!AJ2" xr:uid="{2BF9EDDC-B52E-4D74-A59F-83C2473D1E64}"/>
    <hyperlink ref="F27" location="Feb!AK2" display="Feb!AK2" xr:uid="{614566F6-5A60-41F5-85A6-793047DBDF5C}"/>
    <hyperlink ref="G27" location="Feb!AL2" display="Feb!AL2" xr:uid="{235D7FE6-E21A-4D54-9894-0A4C96AFA879}"/>
    <hyperlink ref="A4:H4" r:id="rId1" display="¿Tienes una consulta o comentario?" xr:uid="{F7F922D7-1C77-4102-BBE2-B4CD354B4709}"/>
    <hyperlink ref="A4:I4" r:id="rId2" display="¿Tienes una consulta o comentario?" xr:uid="{4FE1FB0F-547B-452E-930A-C64DC829E58D}"/>
    <hyperlink ref="A4:J4" r:id="rId3" display="¿Tienes una consulta o comentario?" xr:uid="{1391DA09-5C8C-4E58-B3B8-A906AFF40F5A}"/>
  </hyperlinks>
  <pageMargins left="0.7" right="0.7" top="0.75" bottom="0.75" header="0.3" footer="0.3"/>
  <pageSetup paperSize="9" orientation="portrait" horizontalDpi="0" verticalDpi="0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"/>
  <dimension ref="A1:AO52"/>
  <sheetViews>
    <sheetView showGridLines="0" zoomScaleNormal="100" workbookViewId="0">
      <pane xSplit="10" ySplit="4" topLeftCell="K5" activePane="bottomRight" state="frozen"/>
      <selection activeCell="B23" sqref="B23:H28"/>
      <selection pane="topRight" activeCell="B23" sqref="B23:H28"/>
      <selection pane="bottomLeft" activeCell="B23" sqref="B23:H28"/>
      <selection pane="bottomRight" activeCell="B31" sqref="B31:H37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33" t="s">
        <v>615</v>
      </c>
      <c r="B1" s="134"/>
      <c r="C1" s="134"/>
      <c r="D1" s="134"/>
      <c r="E1" s="134"/>
      <c r="F1" s="134"/>
      <c r="G1" s="134"/>
      <c r="H1" s="134"/>
      <c r="I1" s="134"/>
      <c r="J1" s="135"/>
      <c r="K1" s="66">
        <v>45717</v>
      </c>
      <c r="L1" s="66">
        <v>45718</v>
      </c>
      <c r="M1" s="66">
        <v>45719</v>
      </c>
      <c r="N1" s="66">
        <v>45720</v>
      </c>
      <c r="O1" s="66">
        <v>45721</v>
      </c>
      <c r="P1" s="66">
        <v>45722</v>
      </c>
      <c r="Q1" s="66">
        <v>45723</v>
      </c>
      <c r="R1" s="66">
        <v>45724</v>
      </c>
      <c r="S1" s="66">
        <v>45725</v>
      </c>
      <c r="T1" s="66">
        <v>45726</v>
      </c>
      <c r="U1" s="66">
        <v>45727</v>
      </c>
      <c r="V1" s="66">
        <v>45728</v>
      </c>
      <c r="W1" s="66">
        <v>45729</v>
      </c>
      <c r="X1" s="66">
        <v>45730</v>
      </c>
      <c r="Y1" s="66">
        <v>45731</v>
      </c>
      <c r="Z1" s="66">
        <v>45732</v>
      </c>
      <c r="AA1" s="66">
        <v>45733</v>
      </c>
      <c r="AB1" s="66">
        <v>45734</v>
      </c>
      <c r="AC1" s="66">
        <v>45735</v>
      </c>
      <c r="AD1" s="66">
        <v>45736</v>
      </c>
      <c r="AE1" s="66">
        <v>45737</v>
      </c>
      <c r="AF1" s="66">
        <v>45738</v>
      </c>
      <c r="AG1" s="66">
        <v>45739</v>
      </c>
      <c r="AH1" s="66">
        <v>45740</v>
      </c>
      <c r="AI1" s="66">
        <v>45741</v>
      </c>
      <c r="AJ1" s="66">
        <v>45742</v>
      </c>
      <c r="AK1" s="66">
        <v>45743</v>
      </c>
      <c r="AL1" s="66">
        <v>45744</v>
      </c>
      <c r="AM1" s="66">
        <v>45745</v>
      </c>
      <c r="AN1" s="66">
        <v>45746</v>
      </c>
      <c r="AO1" s="66">
        <v>45747</v>
      </c>
    </row>
    <row r="2" spans="1:41" ht="36" customHeight="1" x14ac:dyDescent="0.4">
      <c r="A2" s="136" t="s">
        <v>600</v>
      </c>
      <c r="B2" s="125"/>
      <c r="C2" s="125"/>
      <c r="D2" s="111" t="s">
        <v>8</v>
      </c>
      <c r="E2" s="111"/>
      <c r="F2" s="111"/>
      <c r="G2" s="111"/>
      <c r="H2" s="111"/>
      <c r="I2" s="111"/>
      <c r="J2" s="112"/>
      <c r="K2" s="67" t="s">
        <v>116</v>
      </c>
      <c r="L2" s="68" t="s">
        <v>117</v>
      </c>
      <c r="M2" s="67" t="s">
        <v>118</v>
      </c>
      <c r="N2" s="67" t="s">
        <v>119</v>
      </c>
      <c r="O2" s="67" t="s">
        <v>120</v>
      </c>
      <c r="P2" s="67" t="s">
        <v>121</v>
      </c>
      <c r="Q2" s="67" t="s">
        <v>122</v>
      </c>
      <c r="R2" s="67" t="s">
        <v>123</v>
      </c>
      <c r="S2" s="68" t="s">
        <v>124</v>
      </c>
      <c r="T2" s="67" t="s">
        <v>125</v>
      </c>
      <c r="U2" s="67" t="s">
        <v>126</v>
      </c>
      <c r="V2" s="67" t="s">
        <v>127</v>
      </c>
      <c r="W2" s="67" t="s">
        <v>128</v>
      </c>
      <c r="X2" s="67" t="s">
        <v>129</v>
      </c>
      <c r="Y2" s="67" t="s">
        <v>130</v>
      </c>
      <c r="Z2" s="68" t="s">
        <v>131</v>
      </c>
      <c r="AA2" s="67" t="s">
        <v>132</v>
      </c>
      <c r="AB2" s="67" t="s">
        <v>133</v>
      </c>
      <c r="AC2" s="67" t="s">
        <v>134</v>
      </c>
      <c r="AD2" s="67" t="s">
        <v>135</v>
      </c>
      <c r="AE2" s="67" t="s">
        <v>136</v>
      </c>
      <c r="AF2" s="67" t="s">
        <v>137</v>
      </c>
      <c r="AG2" s="68" t="s">
        <v>138</v>
      </c>
      <c r="AH2" s="67" t="s">
        <v>139</v>
      </c>
      <c r="AI2" s="67" t="s">
        <v>140</v>
      </c>
      <c r="AJ2" s="67" t="s">
        <v>141</v>
      </c>
      <c r="AK2" s="67" t="s">
        <v>142</v>
      </c>
      <c r="AL2" s="67" t="s">
        <v>143</v>
      </c>
      <c r="AM2" s="67" t="s">
        <v>144</v>
      </c>
      <c r="AN2" s="68" t="s">
        <v>145</v>
      </c>
      <c r="AO2" s="67" t="s">
        <v>633</v>
      </c>
    </row>
    <row r="3" spans="1:41" ht="15" customHeight="1" x14ac:dyDescent="0.25">
      <c r="A3" s="137"/>
      <c r="B3" s="138"/>
      <c r="C3" s="138"/>
      <c r="D3" s="113"/>
      <c r="E3" s="113"/>
      <c r="F3" s="113"/>
      <c r="G3" s="113"/>
      <c r="H3" s="113"/>
      <c r="I3" s="113"/>
      <c r="J3" s="114"/>
      <c r="K3" s="69" t="s">
        <v>459</v>
      </c>
      <c r="L3" s="69" t="s">
        <v>460</v>
      </c>
      <c r="M3" s="69" t="s">
        <v>634</v>
      </c>
      <c r="N3" s="69" t="s">
        <v>635</v>
      </c>
      <c r="O3" s="69" t="s">
        <v>553</v>
      </c>
      <c r="P3" s="69" t="s">
        <v>530</v>
      </c>
      <c r="Q3" s="69" t="s">
        <v>461</v>
      </c>
      <c r="R3" s="69" t="s">
        <v>462</v>
      </c>
      <c r="S3" s="69" t="s">
        <v>463</v>
      </c>
      <c r="T3" s="69" t="s">
        <v>636</v>
      </c>
      <c r="U3" s="69" t="s">
        <v>637</v>
      </c>
      <c r="V3" s="69" t="s">
        <v>554</v>
      </c>
      <c r="W3" s="69" t="s">
        <v>531</v>
      </c>
      <c r="X3" s="69" t="s">
        <v>464</v>
      </c>
      <c r="Y3" s="69" t="s">
        <v>465</v>
      </c>
      <c r="Z3" s="69" t="s">
        <v>466</v>
      </c>
      <c r="AA3" s="69" t="s">
        <v>638</v>
      </c>
      <c r="AB3" s="69" t="s">
        <v>639</v>
      </c>
      <c r="AC3" s="69" t="s">
        <v>555</v>
      </c>
      <c r="AD3" s="69" t="s">
        <v>532</v>
      </c>
      <c r="AE3" s="69" t="s">
        <v>467</v>
      </c>
      <c r="AF3" s="69" t="s">
        <v>468</v>
      </c>
      <c r="AG3" s="69" t="s">
        <v>469</v>
      </c>
      <c r="AH3" s="69" t="s">
        <v>640</v>
      </c>
      <c r="AI3" s="69" t="s">
        <v>641</v>
      </c>
      <c r="AJ3" s="69" t="s">
        <v>556</v>
      </c>
      <c r="AK3" s="69" t="s">
        <v>533</v>
      </c>
      <c r="AL3" s="69" t="s">
        <v>470</v>
      </c>
      <c r="AM3" s="69" t="s">
        <v>471</v>
      </c>
      <c r="AN3" s="69" t="s">
        <v>472</v>
      </c>
      <c r="AO3" s="69" t="s">
        <v>642</v>
      </c>
    </row>
    <row r="4" spans="1:41" ht="14.25" customHeight="1" x14ac:dyDescent="0.25">
      <c r="A4" s="139" t="s">
        <v>41</v>
      </c>
      <c r="B4" s="139"/>
      <c r="C4" s="139"/>
      <c r="D4" s="139"/>
      <c r="E4" s="139"/>
      <c r="F4" s="139"/>
      <c r="G4" s="139"/>
      <c r="H4" s="139"/>
      <c r="I4" s="139"/>
      <c r="J4" s="140"/>
      <c r="K4" s="23" t="str">
        <f t="shared" ref="K4:AO4" si="0">IF(VLOOKUP(K1,feriados,2)=0,"",VLOOKUP(K1,feriados,2))</f>
        <v/>
      </c>
      <c r="L4" s="23" t="str">
        <f t="shared" si="0"/>
        <v/>
      </c>
      <c r="M4" s="23" t="str">
        <f t="shared" si="0"/>
        <v/>
      </c>
      <c r="N4" s="23" t="str">
        <f t="shared" si="0"/>
        <v/>
      </c>
      <c r="O4" s="23" t="str">
        <f t="shared" si="0"/>
        <v/>
      </c>
      <c r="P4" s="23" t="str">
        <f t="shared" si="0"/>
        <v/>
      </c>
      <c r="Q4" s="23" t="str">
        <f t="shared" si="0"/>
        <v/>
      </c>
      <c r="R4" s="23" t="str">
        <f t="shared" si="0"/>
        <v/>
      </c>
      <c r="S4" s="23" t="str">
        <f t="shared" si="0"/>
        <v/>
      </c>
      <c r="T4" s="23" t="str">
        <f t="shared" si="0"/>
        <v/>
      </c>
      <c r="U4" s="23" t="str">
        <f t="shared" si="0"/>
        <v/>
      </c>
      <c r="V4" s="23" t="str">
        <f t="shared" si="0"/>
        <v/>
      </c>
      <c r="W4" s="23" t="str">
        <f t="shared" si="0"/>
        <v/>
      </c>
      <c r="X4" s="23" t="str">
        <f t="shared" si="0"/>
        <v/>
      </c>
      <c r="Y4" s="23" t="str">
        <f t="shared" si="0"/>
        <v/>
      </c>
      <c r="Z4" s="23" t="str">
        <f t="shared" si="0"/>
        <v/>
      </c>
      <c r="AA4" s="23" t="str">
        <f t="shared" si="0"/>
        <v/>
      </c>
      <c r="AB4" s="23" t="str">
        <f t="shared" si="0"/>
        <v/>
      </c>
      <c r="AC4" s="23" t="str">
        <f t="shared" si="0"/>
        <v/>
      </c>
      <c r="AD4" s="23" t="str">
        <f t="shared" si="0"/>
        <v/>
      </c>
      <c r="AE4" s="23" t="str">
        <f t="shared" si="0"/>
        <v/>
      </c>
      <c r="AF4" s="23" t="str">
        <f t="shared" si="0"/>
        <v/>
      </c>
      <c r="AG4" s="23" t="str">
        <f t="shared" si="0"/>
        <v/>
      </c>
      <c r="AH4" s="23" t="str">
        <f t="shared" si="0"/>
        <v/>
      </c>
      <c r="AI4" s="23" t="str">
        <f t="shared" si="0"/>
        <v/>
      </c>
      <c r="AJ4" s="23" t="str">
        <f t="shared" si="0"/>
        <v/>
      </c>
      <c r="AK4" s="23" t="str">
        <f t="shared" si="0"/>
        <v/>
      </c>
      <c r="AL4" s="23" t="str">
        <f t="shared" si="0"/>
        <v/>
      </c>
      <c r="AM4" s="23" t="str">
        <f t="shared" si="0"/>
        <v/>
      </c>
      <c r="AN4" s="23" t="str">
        <f t="shared" si="0"/>
        <v/>
      </c>
      <c r="AO4" s="23" t="str">
        <f t="shared" si="0"/>
        <v/>
      </c>
    </row>
    <row r="5" spans="1:41" ht="15" hidden="1" customHeight="1" x14ac:dyDescent="0.25">
      <c r="A5" s="19"/>
      <c r="B5" s="19"/>
      <c r="C5" s="19"/>
      <c r="D5" s="19"/>
      <c r="E5" s="19"/>
      <c r="F5" s="19"/>
      <c r="G5" s="19"/>
      <c r="H5" s="19"/>
      <c r="I5" s="19"/>
      <c r="J5" s="2">
        <v>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5" hidden="1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2">
        <v>2.0833333333333332E-2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5" hidden="1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2">
        <v>4.1666666666666699E-2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5" hidden="1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2">
        <v>6.25E-2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15" hidden="1" customHeight="1" x14ac:dyDescent="0.25">
      <c r="A9" s="19"/>
      <c r="B9" s="19"/>
      <c r="C9" s="19"/>
      <c r="D9" s="19"/>
      <c r="E9" s="19"/>
      <c r="F9" s="19"/>
      <c r="G9" s="19"/>
      <c r="H9" s="19"/>
      <c r="I9" s="19"/>
      <c r="J9" s="2">
        <v>8.3333333333333301E-2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5" hidden="1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2">
        <v>0.104166666666667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15" hidden="1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2">
        <v>0.125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15" hidden="1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2">
        <v>0.14583333333333301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ht="15" hidden="1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2">
        <v>0.16666666666666699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 ht="15" hidden="1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2">
        <v>0.1875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 ht="15" hidden="1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2">
        <v>0.20833333333333301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 ht="15" hidden="1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2">
        <v>0.22916666666666699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 ht="15" hidden="1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2">
        <v>0.25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 ht="15" hidden="1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2">
        <v>0.27083333333333298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 ht="15" hidden="1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2">
        <v>0.29166666666666702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 ht="15" hidden="1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2">
        <v>0.3125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2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19"/>
      <c r="B22" s="78" t="s">
        <v>0</v>
      </c>
      <c r="C22" s="78" t="s">
        <v>1</v>
      </c>
      <c r="D22" s="78" t="s">
        <v>2</v>
      </c>
      <c r="E22" s="78" t="s">
        <v>2</v>
      </c>
      <c r="F22" s="78" t="s">
        <v>3</v>
      </c>
      <c r="G22" s="78" t="s">
        <v>4</v>
      </c>
      <c r="H22" s="78" t="s">
        <v>5</v>
      </c>
      <c r="I22" s="19"/>
      <c r="J22" s="2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19"/>
      <c r="B23" s="87"/>
      <c r="C23" s="34"/>
      <c r="D23" s="34"/>
      <c r="E23" s="34"/>
      <c r="F23" s="34"/>
      <c r="G23" s="34"/>
      <c r="H23" s="34">
        <v>1</v>
      </c>
      <c r="I23" s="19"/>
      <c r="J23" s="2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19"/>
      <c r="B24" s="32">
        <v>2</v>
      </c>
      <c r="C24" s="34">
        <v>3</v>
      </c>
      <c r="D24" s="34">
        <v>4</v>
      </c>
      <c r="E24" s="34">
        <v>5</v>
      </c>
      <c r="F24" s="34">
        <v>6</v>
      </c>
      <c r="G24" s="34">
        <v>7</v>
      </c>
      <c r="H24" s="34">
        <v>8</v>
      </c>
      <c r="I24" s="19"/>
      <c r="J24" s="2">
        <v>0.39583333333333298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41" x14ac:dyDescent="0.25">
      <c r="A25" s="19"/>
      <c r="B25" s="32">
        <v>9</v>
      </c>
      <c r="C25" s="34">
        <v>10</v>
      </c>
      <c r="D25" s="34">
        <v>11</v>
      </c>
      <c r="E25" s="34">
        <v>12</v>
      </c>
      <c r="F25" s="34">
        <v>13</v>
      </c>
      <c r="G25" s="34">
        <v>14</v>
      </c>
      <c r="H25" s="34">
        <v>15</v>
      </c>
      <c r="I25" s="19"/>
      <c r="J25" s="2">
        <v>0.41666666666666702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x14ac:dyDescent="0.25">
      <c r="A26" s="19"/>
      <c r="B26" s="32">
        <v>16</v>
      </c>
      <c r="C26" s="34">
        <v>17</v>
      </c>
      <c r="D26" s="34">
        <v>18</v>
      </c>
      <c r="E26" s="34">
        <v>19</v>
      </c>
      <c r="F26" s="34">
        <v>20</v>
      </c>
      <c r="G26" s="34">
        <v>21</v>
      </c>
      <c r="H26" s="34">
        <v>22</v>
      </c>
      <c r="I26" s="19"/>
      <c r="J26" s="2">
        <v>0.4375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</row>
    <row r="27" spans="1:41" x14ac:dyDescent="0.25">
      <c r="A27" s="19"/>
      <c r="B27" s="32">
        <v>23</v>
      </c>
      <c r="C27" s="34">
        <v>24</v>
      </c>
      <c r="D27" s="34">
        <v>25</v>
      </c>
      <c r="E27" s="33">
        <v>26</v>
      </c>
      <c r="F27" s="48">
        <v>27</v>
      </c>
      <c r="G27" s="33">
        <v>28</v>
      </c>
      <c r="H27" s="33">
        <v>29</v>
      </c>
      <c r="I27" s="19"/>
      <c r="J27" s="2">
        <v>0.45833333333333298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</row>
    <row r="28" spans="1:41" x14ac:dyDescent="0.25">
      <c r="A28" s="19"/>
      <c r="B28" s="31">
        <v>30</v>
      </c>
      <c r="C28" s="34">
        <v>31</v>
      </c>
      <c r="D28" s="33"/>
      <c r="E28" s="33"/>
      <c r="F28" s="33"/>
      <c r="G28" s="33"/>
      <c r="H28" s="33"/>
      <c r="I28" s="19"/>
      <c r="J28" s="2">
        <v>0.47916666666666702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spans="1:41" x14ac:dyDescent="0.25">
      <c r="A29" s="19"/>
      <c r="B29" s="20"/>
      <c r="C29" s="19"/>
      <c r="D29" s="19"/>
      <c r="E29" s="19"/>
      <c r="F29" s="19"/>
      <c r="G29" s="19"/>
      <c r="H29" s="19"/>
      <c r="I29" s="19"/>
      <c r="J29" s="2">
        <v>0.5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</row>
    <row r="30" spans="1:41" x14ac:dyDescent="0.25">
      <c r="A30" s="19"/>
      <c r="B30" s="115" t="s">
        <v>59</v>
      </c>
      <c r="C30" s="116"/>
      <c r="D30" s="116"/>
      <c r="E30" s="116"/>
      <c r="F30" s="116"/>
      <c r="G30" s="116"/>
      <c r="H30" s="117"/>
      <c r="I30" s="19"/>
      <c r="J30" s="2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19"/>
      <c r="B31" s="130" t="s">
        <v>723</v>
      </c>
      <c r="C31" s="131"/>
      <c r="D31" s="131"/>
      <c r="E31" s="131"/>
      <c r="F31" s="131"/>
      <c r="G31" s="131"/>
      <c r="H31" s="132"/>
      <c r="I31" s="19"/>
      <c r="J31" s="2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19"/>
      <c r="B32" s="130" t="s">
        <v>724</v>
      </c>
      <c r="C32" s="131"/>
      <c r="D32" s="131"/>
      <c r="E32" s="131"/>
      <c r="F32" s="131"/>
      <c r="G32" s="131"/>
      <c r="H32" s="132"/>
      <c r="I32" s="19"/>
      <c r="J32" s="2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19"/>
      <c r="B33" s="130" t="s">
        <v>725</v>
      </c>
      <c r="C33" s="131"/>
      <c r="D33" s="131"/>
      <c r="E33" s="131"/>
      <c r="F33" s="131"/>
      <c r="G33" s="131"/>
      <c r="H33" s="132"/>
      <c r="I33" s="19"/>
      <c r="J33" s="2">
        <v>0.58333333333333304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19"/>
      <c r="B34" s="130" t="s">
        <v>726</v>
      </c>
      <c r="C34" s="131"/>
      <c r="D34" s="131"/>
      <c r="E34" s="131"/>
      <c r="F34" s="131"/>
      <c r="G34" s="131"/>
      <c r="H34" s="132"/>
      <c r="I34" s="19"/>
      <c r="J34" s="2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19"/>
      <c r="B35" s="130" t="s">
        <v>727</v>
      </c>
      <c r="C35" s="131"/>
      <c r="D35" s="131"/>
      <c r="E35" s="131"/>
      <c r="F35" s="131"/>
      <c r="G35" s="131"/>
      <c r="H35" s="132"/>
      <c r="I35" s="19"/>
      <c r="J35" s="2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19"/>
      <c r="B36" s="130" t="s">
        <v>728</v>
      </c>
      <c r="C36" s="131"/>
      <c r="D36" s="131"/>
      <c r="E36" s="131"/>
      <c r="F36" s="131"/>
      <c r="G36" s="131"/>
      <c r="H36" s="132"/>
      <c r="I36" s="19"/>
      <c r="J36" s="2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19"/>
      <c r="B37" s="130" t="s">
        <v>729</v>
      </c>
      <c r="C37" s="131"/>
      <c r="D37" s="131"/>
      <c r="E37" s="131"/>
      <c r="F37" s="131"/>
      <c r="G37" s="131"/>
      <c r="H37" s="132"/>
      <c r="I37" s="19"/>
      <c r="J37" s="2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19"/>
      <c r="B38" s="130"/>
      <c r="C38" s="131"/>
      <c r="D38" s="131"/>
      <c r="E38" s="131"/>
      <c r="F38" s="131"/>
      <c r="G38" s="131"/>
      <c r="H38" s="132"/>
      <c r="I38" s="19"/>
      <c r="J38" s="2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19"/>
      <c r="B39" s="130"/>
      <c r="C39" s="131"/>
      <c r="D39" s="131"/>
      <c r="E39" s="131"/>
      <c r="F39" s="131"/>
      <c r="G39" s="131"/>
      <c r="H39" s="132"/>
      <c r="I39" s="19"/>
      <c r="J39" s="2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19"/>
      <c r="B40" s="130"/>
      <c r="C40" s="131"/>
      <c r="D40" s="131"/>
      <c r="E40" s="131"/>
      <c r="F40" s="131"/>
      <c r="G40" s="131"/>
      <c r="H40" s="132"/>
      <c r="I40" s="19"/>
      <c r="J40" s="2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19"/>
      <c r="B41" s="130"/>
      <c r="C41" s="131"/>
      <c r="D41" s="131"/>
      <c r="E41" s="131"/>
      <c r="F41" s="131"/>
      <c r="G41" s="131"/>
      <c r="H41" s="132"/>
      <c r="I41" s="19"/>
      <c r="J41" s="2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19"/>
      <c r="B42" s="130"/>
      <c r="C42" s="131"/>
      <c r="D42" s="131"/>
      <c r="E42" s="131"/>
      <c r="F42" s="131"/>
      <c r="G42" s="131"/>
      <c r="H42" s="132"/>
      <c r="I42" s="19"/>
      <c r="J42" s="2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19"/>
      <c r="B43" s="130"/>
      <c r="C43" s="131"/>
      <c r="D43" s="131"/>
      <c r="E43" s="131"/>
      <c r="F43" s="131"/>
      <c r="G43" s="131"/>
      <c r="H43" s="132"/>
      <c r="I43" s="19"/>
      <c r="J43" s="2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19"/>
      <c r="B44" s="130"/>
      <c r="C44" s="131"/>
      <c r="D44" s="131"/>
      <c r="E44" s="131"/>
      <c r="F44" s="131"/>
      <c r="G44" s="131"/>
      <c r="H44" s="132"/>
      <c r="I44" s="19"/>
      <c r="J44" s="2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19"/>
      <c r="B45" s="130"/>
      <c r="C45" s="131"/>
      <c r="D45" s="131"/>
      <c r="E45" s="131"/>
      <c r="F45" s="131"/>
      <c r="G45" s="131"/>
      <c r="H45" s="132"/>
      <c r="I45" s="19"/>
      <c r="J45" s="2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19"/>
      <c r="B46" s="130"/>
      <c r="C46" s="131"/>
      <c r="D46" s="131"/>
      <c r="E46" s="131"/>
      <c r="F46" s="131"/>
      <c r="G46" s="131"/>
      <c r="H46" s="132"/>
      <c r="I46" s="19"/>
      <c r="J46" s="2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19"/>
      <c r="B47" s="130"/>
      <c r="C47" s="131"/>
      <c r="D47" s="131"/>
      <c r="E47" s="131"/>
      <c r="F47" s="131"/>
      <c r="G47" s="131"/>
      <c r="H47" s="132"/>
      <c r="I47" s="19"/>
      <c r="J47" s="2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19"/>
      <c r="B48" s="130"/>
      <c r="C48" s="131"/>
      <c r="D48" s="131"/>
      <c r="E48" s="131"/>
      <c r="F48" s="131"/>
      <c r="G48" s="131"/>
      <c r="H48" s="132"/>
      <c r="I48" s="19"/>
      <c r="J48" s="2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19"/>
      <c r="B49" s="130"/>
      <c r="C49" s="131"/>
      <c r="D49" s="131"/>
      <c r="E49" s="131"/>
      <c r="F49" s="131"/>
      <c r="G49" s="131"/>
      <c r="H49" s="132"/>
      <c r="I49" s="19"/>
      <c r="J49" s="2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19"/>
      <c r="B50" s="130"/>
      <c r="C50" s="131"/>
      <c r="D50" s="131"/>
      <c r="E50" s="131"/>
      <c r="F50" s="131"/>
      <c r="G50" s="131"/>
      <c r="H50" s="132"/>
      <c r="I50" s="19"/>
      <c r="J50" s="2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19"/>
      <c r="B51" s="130"/>
      <c r="C51" s="131"/>
      <c r="D51" s="131"/>
      <c r="E51" s="131"/>
      <c r="F51" s="131"/>
      <c r="G51" s="131"/>
      <c r="H51" s="132"/>
      <c r="I51" s="19"/>
      <c r="J51" s="2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19"/>
      <c r="B52" s="20"/>
      <c r="C52" s="19"/>
      <c r="D52" s="19"/>
      <c r="E52" s="19"/>
      <c r="F52" s="19"/>
      <c r="G52" s="19"/>
      <c r="H52" s="19"/>
      <c r="I52" s="19"/>
      <c r="J52" s="2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34" priority="9">
      <formula>IF(B23&lt;&gt;"",VLOOKUP(DATE(2025,3,B23),feriados,2)&lt;&gt;0)</formula>
    </cfRule>
  </conditionalFormatting>
  <conditionalFormatting sqref="K2:AO4">
    <cfRule type="expression" dxfId="33" priority="4">
      <formula>K$4&lt;&gt;""</formula>
    </cfRule>
  </conditionalFormatting>
  <hyperlinks>
    <hyperlink ref="H23" location="Mar!K2" display="Mar!K2" xr:uid="{D892A30E-9C51-4C84-80DD-CC6A4656BD1C}"/>
    <hyperlink ref="B24" location="Mar!L2" display="Mar!L2" xr:uid="{656D5F55-4130-46BA-9C28-E6DA80BE3398}"/>
    <hyperlink ref="C24" location="Mar!M2" display="Mar!M2" xr:uid="{64D62E74-C850-453C-BB3A-E0346D432170}"/>
    <hyperlink ref="D24" location="Mar!N2" display="Mar!N2" xr:uid="{FB931B65-BC30-407E-9076-A43E3DCEEF81}"/>
    <hyperlink ref="E24" location="Mar!O2" display="Mar!O2" xr:uid="{AAE7D9CA-93A2-4278-AECC-77962C30B2C7}"/>
    <hyperlink ref="F24" location="Mar!P2" display="Mar!P2" xr:uid="{52B4C759-0A38-4593-AE0C-003ED3BD9EB2}"/>
    <hyperlink ref="G24" location="Mar!Q2" display="Mar!Q2" xr:uid="{78D0F8A9-7F5F-4FD1-B4EF-5E9EC43021F6}"/>
    <hyperlink ref="H24" location="Mar!R2" display="Mar!R2" xr:uid="{F69AF277-5690-4426-A1E2-9754D49AAD5B}"/>
    <hyperlink ref="B25" location="Mar!S2" display="Mar!S2" xr:uid="{1D35E7CE-EB1A-40A9-8F47-275D54718BA3}"/>
    <hyperlink ref="C25" location="Mar!T2" display="Mar!T2" xr:uid="{9394D1C2-D071-4B92-B298-6771ABEFFC9E}"/>
    <hyperlink ref="D25" location="Mar!U2" display="Mar!U2" xr:uid="{C41B7D35-9963-4C85-A1B5-78BC2E4C7E9F}"/>
    <hyperlink ref="E25" location="Mar!V2" display="Mar!V2" xr:uid="{BB1767FC-60D4-4FBB-8E81-3ABD7128AEE9}"/>
    <hyperlink ref="F25" location="Mar!W2" display="Mar!W2" xr:uid="{24EECCA0-5515-474E-969B-5E9541045A4A}"/>
    <hyperlink ref="G25" location="Mar!X2" display="Mar!X2" xr:uid="{382115AD-9DD3-41AB-9B1E-DCD3D9903914}"/>
    <hyperlink ref="H25" location="Mar!Y2" display="Mar!Y2" xr:uid="{6BD7A669-C231-413F-A9C5-B63DF116398F}"/>
    <hyperlink ref="B26" location="Mar!Z2" display="Mar!Z2" xr:uid="{909D3F78-2D95-450F-A991-FE25653F8D8B}"/>
    <hyperlink ref="C26" location="Mar!AA2" display="Mar!AA2" xr:uid="{93A40692-D003-4C96-8FEC-E0110C795C3B}"/>
    <hyperlink ref="D26" location="Mar!AB2" display="Mar!AB2" xr:uid="{ADB5B5FB-AA71-442E-A11D-8FABA5EB454E}"/>
    <hyperlink ref="E26" location="Mar!AC2" display="Mar!AC2" xr:uid="{07009C04-9EDB-4E17-A1F9-EF2ACCE8F69C}"/>
    <hyperlink ref="F26" location="Mar!AD2" display="Mar!AD2" xr:uid="{13069E45-7D86-4FE5-A8A1-5A31E5B9D941}"/>
    <hyperlink ref="G26" location="Mar!AE2" display="Mar!AE2" xr:uid="{EDA2E4CC-2D47-4944-AD3A-7F2C45BB6860}"/>
    <hyperlink ref="H26" location="Mar!AF2" display="Mar!AF2" xr:uid="{F41248C4-2BE2-4BE4-A99F-75923850B7CC}"/>
    <hyperlink ref="B27" location="Mar!AG2" display="Mar!AG2" xr:uid="{3D4797CD-4E61-4DF0-ADCE-4C07E7943D0E}"/>
    <hyperlink ref="C27" location="Mar!AH2" display="Mar!AH2" xr:uid="{A90754D5-C95C-4606-AFCD-06A9004F7206}"/>
    <hyperlink ref="D27" location="Mar!AI2" display="Mar!AI2" xr:uid="{6737185F-DC1D-4F2D-9136-1575DA45E601}"/>
    <hyperlink ref="E27" location="Mar!AJ2" display="Mar!AJ2" xr:uid="{6E1A7C33-AE20-4372-AFAD-2F889F1BE36F}"/>
    <hyperlink ref="F27" location="Mar!AK2" display="Mar!AK2" xr:uid="{CFB65FB8-7460-407B-B536-D8DAC2CBCE22}"/>
    <hyperlink ref="G27" location="Mar!AL2" display="Mar!AL2" xr:uid="{BF5AFBD7-819E-4948-A3D1-E5B802BC14E0}"/>
    <hyperlink ref="H27" location="Mar!AM2" display="Mar!AM2" xr:uid="{6E7EE926-7721-4668-BA45-395B144B24AE}"/>
    <hyperlink ref="B28" location="Mar!AN2" display="Mar!AN2" xr:uid="{4C929332-4DED-4EAE-98FF-2B94FFA864D5}"/>
    <hyperlink ref="C28" location="Mar!AO2" display="Mar!AO2" xr:uid="{50162121-8A27-41C0-9803-DC408209F029}"/>
    <hyperlink ref="A4:H4" r:id="rId1" display="¿Tienes una consulta o comentario?" xr:uid="{BD942304-9C40-4483-A1B2-EFDAF50668D0}"/>
    <hyperlink ref="A4:I4" r:id="rId2" display="¿Tienes una consulta o comentario?" xr:uid="{2FDFDF69-A75E-4A06-BFA0-F5DB6D541D68}"/>
    <hyperlink ref="A4:J4" r:id="rId3" display="¿Tienes una consulta o comentario?" xr:uid="{0EBBC57D-534F-4977-9E69-A800E67AA905}"/>
  </hyperlinks>
  <pageMargins left="0.7" right="0.7" top="0.75" bottom="0.75" header="0.3" footer="0.3"/>
  <pageSetup paperSize="9" orientation="portrait" horizontalDpi="0" verticalDpi="0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6"/>
  <dimension ref="A1:AN52"/>
  <sheetViews>
    <sheetView showGridLines="0" zoomScaleNormal="100" workbookViewId="0">
      <pane xSplit="10" ySplit="4" topLeftCell="K5" activePane="bottomRight" state="frozen"/>
      <selection activeCell="B23" sqref="B23:H28"/>
      <selection pane="topRight" activeCell="B23" sqref="B23:H28"/>
      <selection pane="bottomLeft" activeCell="B23" sqref="B23:H28"/>
      <selection pane="bottomRight" activeCell="B31" sqref="B31:H37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133" t="s">
        <v>615</v>
      </c>
      <c r="B1" s="134"/>
      <c r="C1" s="134"/>
      <c r="D1" s="134"/>
      <c r="E1" s="134"/>
      <c r="F1" s="134"/>
      <c r="G1" s="134"/>
      <c r="H1" s="134"/>
      <c r="I1" s="134"/>
      <c r="J1" s="135"/>
      <c r="K1" s="66">
        <v>45748</v>
      </c>
      <c r="L1" s="66">
        <v>45749</v>
      </c>
      <c r="M1" s="66">
        <v>45750</v>
      </c>
      <c r="N1" s="66">
        <v>45751</v>
      </c>
      <c r="O1" s="66">
        <v>45752</v>
      </c>
      <c r="P1" s="66">
        <v>45753</v>
      </c>
      <c r="Q1" s="66">
        <v>45754</v>
      </c>
      <c r="R1" s="66">
        <v>45755</v>
      </c>
      <c r="S1" s="66">
        <v>45756</v>
      </c>
      <c r="T1" s="66">
        <v>45757</v>
      </c>
      <c r="U1" s="66">
        <v>45758</v>
      </c>
      <c r="V1" s="66">
        <v>45759</v>
      </c>
      <c r="W1" s="66">
        <v>45760</v>
      </c>
      <c r="X1" s="66">
        <v>45761</v>
      </c>
      <c r="Y1" s="66">
        <v>45762</v>
      </c>
      <c r="Z1" s="66">
        <v>45763</v>
      </c>
      <c r="AA1" s="66">
        <v>45764</v>
      </c>
      <c r="AB1" s="66">
        <v>45765</v>
      </c>
      <c r="AC1" s="66">
        <v>45766</v>
      </c>
      <c r="AD1" s="66">
        <v>45767</v>
      </c>
      <c r="AE1" s="66">
        <v>45768</v>
      </c>
      <c r="AF1" s="66">
        <v>45769</v>
      </c>
      <c r="AG1" s="66">
        <v>45770</v>
      </c>
      <c r="AH1" s="66">
        <v>45771</v>
      </c>
      <c r="AI1" s="66">
        <v>45772</v>
      </c>
      <c r="AJ1" s="66">
        <v>45773</v>
      </c>
      <c r="AK1" s="66">
        <v>45774</v>
      </c>
      <c r="AL1" s="66">
        <v>45775</v>
      </c>
      <c r="AM1" s="66">
        <v>45776</v>
      </c>
      <c r="AN1" s="66">
        <v>45777</v>
      </c>
    </row>
    <row r="2" spans="1:40" ht="36" customHeight="1" x14ac:dyDescent="0.4">
      <c r="A2" s="136" t="s">
        <v>601</v>
      </c>
      <c r="B2" s="125"/>
      <c r="C2" s="125"/>
      <c r="D2" s="111" t="s">
        <v>9</v>
      </c>
      <c r="E2" s="111"/>
      <c r="F2" s="111"/>
      <c r="G2" s="111"/>
      <c r="H2" s="111"/>
      <c r="I2" s="111"/>
      <c r="J2" s="112"/>
      <c r="K2" s="67" t="s">
        <v>201</v>
      </c>
      <c r="L2" s="67" t="s">
        <v>202</v>
      </c>
      <c r="M2" s="67" t="s">
        <v>203</v>
      </c>
      <c r="N2" s="67" t="s">
        <v>204</v>
      </c>
      <c r="O2" s="67" t="s">
        <v>205</v>
      </c>
      <c r="P2" s="68" t="s">
        <v>206</v>
      </c>
      <c r="Q2" s="67" t="s">
        <v>207</v>
      </c>
      <c r="R2" s="67" t="s">
        <v>208</v>
      </c>
      <c r="S2" s="67" t="s">
        <v>209</v>
      </c>
      <c r="T2" s="67" t="s">
        <v>210</v>
      </c>
      <c r="U2" s="67" t="s">
        <v>211</v>
      </c>
      <c r="V2" s="67" t="s">
        <v>212</v>
      </c>
      <c r="W2" s="68" t="s">
        <v>213</v>
      </c>
      <c r="X2" s="67" t="s">
        <v>214</v>
      </c>
      <c r="Y2" s="67" t="s">
        <v>215</v>
      </c>
      <c r="Z2" s="67" t="s">
        <v>216</v>
      </c>
      <c r="AA2" s="67" t="s">
        <v>217</v>
      </c>
      <c r="AB2" s="67" t="s">
        <v>218</v>
      </c>
      <c r="AC2" s="67" t="s">
        <v>219</v>
      </c>
      <c r="AD2" s="68" t="s">
        <v>220</v>
      </c>
      <c r="AE2" s="67" t="s">
        <v>221</v>
      </c>
      <c r="AF2" s="67" t="s">
        <v>222</v>
      </c>
      <c r="AG2" s="67" t="s">
        <v>223</v>
      </c>
      <c r="AH2" s="67" t="s">
        <v>224</v>
      </c>
      <c r="AI2" s="67" t="s">
        <v>225</v>
      </c>
      <c r="AJ2" s="67" t="s">
        <v>226</v>
      </c>
      <c r="AK2" s="68" t="s">
        <v>227</v>
      </c>
      <c r="AL2" s="67" t="s">
        <v>228</v>
      </c>
      <c r="AM2" s="67" t="s">
        <v>229</v>
      </c>
      <c r="AN2" s="67" t="s">
        <v>230</v>
      </c>
    </row>
    <row r="3" spans="1:40" ht="15" customHeight="1" x14ac:dyDescent="0.25">
      <c r="A3" s="137"/>
      <c r="B3" s="138"/>
      <c r="C3" s="138"/>
      <c r="D3" s="113"/>
      <c r="E3" s="113"/>
      <c r="F3" s="113"/>
      <c r="G3" s="113"/>
      <c r="H3" s="113"/>
      <c r="I3" s="113"/>
      <c r="J3" s="114"/>
      <c r="K3" s="69" t="s">
        <v>643</v>
      </c>
      <c r="L3" s="69" t="s">
        <v>557</v>
      </c>
      <c r="M3" s="69" t="s">
        <v>525</v>
      </c>
      <c r="N3" s="69" t="s">
        <v>446</v>
      </c>
      <c r="O3" s="69" t="s">
        <v>447</v>
      </c>
      <c r="P3" s="69" t="s">
        <v>448</v>
      </c>
      <c r="Q3" s="69" t="s">
        <v>644</v>
      </c>
      <c r="R3" s="69" t="s">
        <v>645</v>
      </c>
      <c r="S3" s="69" t="s">
        <v>558</v>
      </c>
      <c r="T3" s="69" t="s">
        <v>526</v>
      </c>
      <c r="U3" s="69" t="s">
        <v>449</v>
      </c>
      <c r="V3" s="69" t="s">
        <v>450</v>
      </c>
      <c r="W3" s="69" t="s">
        <v>451</v>
      </c>
      <c r="X3" s="69" t="s">
        <v>646</v>
      </c>
      <c r="Y3" s="69" t="s">
        <v>647</v>
      </c>
      <c r="Z3" s="69" t="s">
        <v>559</v>
      </c>
      <c r="AA3" s="69" t="s">
        <v>527</v>
      </c>
      <c r="AB3" s="69" t="s">
        <v>452</v>
      </c>
      <c r="AC3" s="69" t="s">
        <v>453</v>
      </c>
      <c r="AD3" s="69" t="s">
        <v>454</v>
      </c>
      <c r="AE3" s="69" t="s">
        <v>648</v>
      </c>
      <c r="AF3" s="69" t="s">
        <v>649</v>
      </c>
      <c r="AG3" s="69" t="s">
        <v>560</v>
      </c>
      <c r="AH3" s="69" t="s">
        <v>528</v>
      </c>
      <c r="AI3" s="69" t="s">
        <v>455</v>
      </c>
      <c r="AJ3" s="69" t="s">
        <v>456</v>
      </c>
      <c r="AK3" s="69" t="s">
        <v>457</v>
      </c>
      <c r="AL3" s="69" t="s">
        <v>650</v>
      </c>
      <c r="AM3" s="69" t="s">
        <v>651</v>
      </c>
      <c r="AN3" s="69" t="s">
        <v>561</v>
      </c>
    </row>
    <row r="4" spans="1:40" ht="14.25" customHeight="1" x14ac:dyDescent="0.25">
      <c r="A4" s="139" t="s">
        <v>41</v>
      </c>
      <c r="B4" s="139"/>
      <c r="C4" s="139"/>
      <c r="D4" s="139"/>
      <c r="E4" s="139"/>
      <c r="F4" s="139"/>
      <c r="G4" s="139"/>
      <c r="H4" s="139"/>
      <c r="I4" s="139"/>
      <c r="J4" s="140"/>
      <c r="K4" s="23" t="str">
        <f t="shared" ref="K4:AN4" si="0">IF(VLOOKUP(K1,feriados,2)=0,"",VLOOKUP(K1,feriados,2))</f>
        <v/>
      </c>
      <c r="L4" s="23" t="str">
        <f t="shared" si="0"/>
        <v/>
      </c>
      <c r="M4" s="23" t="str">
        <f t="shared" si="0"/>
        <v/>
      </c>
      <c r="N4" s="23" t="str">
        <f t="shared" si="0"/>
        <v/>
      </c>
      <c r="O4" s="23" t="str">
        <f t="shared" si="0"/>
        <v/>
      </c>
      <c r="P4" s="23" t="str">
        <f t="shared" si="0"/>
        <v/>
      </c>
      <c r="Q4" s="23" t="str">
        <f t="shared" si="0"/>
        <v/>
      </c>
      <c r="R4" s="23" t="str">
        <f t="shared" si="0"/>
        <v/>
      </c>
      <c r="S4" s="23" t="str">
        <f t="shared" si="0"/>
        <v/>
      </c>
      <c r="T4" s="23" t="str">
        <f t="shared" si="0"/>
        <v/>
      </c>
      <c r="U4" s="23" t="str">
        <f t="shared" si="0"/>
        <v/>
      </c>
      <c r="V4" s="23" t="str">
        <f t="shared" si="0"/>
        <v/>
      </c>
      <c r="W4" s="23" t="str">
        <f t="shared" si="0"/>
        <v/>
      </c>
      <c r="X4" s="23" t="str">
        <f t="shared" si="0"/>
        <v/>
      </c>
      <c r="Y4" s="23" t="str">
        <f t="shared" si="0"/>
        <v/>
      </c>
      <c r="Z4" s="23" t="str">
        <f t="shared" si="0"/>
        <v/>
      </c>
      <c r="AA4" s="23" t="str">
        <f t="shared" si="0"/>
        <v/>
      </c>
      <c r="AB4" s="23" t="str">
        <f t="shared" si="0"/>
        <v/>
      </c>
      <c r="AC4" s="23" t="str">
        <f t="shared" si="0"/>
        <v/>
      </c>
      <c r="AD4" s="23" t="str">
        <f t="shared" si="0"/>
        <v/>
      </c>
      <c r="AE4" s="23" t="str">
        <f t="shared" si="0"/>
        <v/>
      </c>
      <c r="AF4" s="23" t="str">
        <f t="shared" si="0"/>
        <v/>
      </c>
      <c r="AG4" s="23" t="str">
        <f t="shared" si="0"/>
        <v/>
      </c>
      <c r="AH4" s="23" t="str">
        <f t="shared" si="0"/>
        <v/>
      </c>
      <c r="AI4" s="23" t="str">
        <f t="shared" si="0"/>
        <v/>
      </c>
      <c r="AJ4" s="23" t="str">
        <f t="shared" si="0"/>
        <v/>
      </c>
      <c r="AK4" s="23" t="str">
        <f t="shared" si="0"/>
        <v/>
      </c>
      <c r="AL4" s="23" t="str">
        <f t="shared" si="0"/>
        <v/>
      </c>
      <c r="AM4" s="23" t="str">
        <f t="shared" si="0"/>
        <v/>
      </c>
      <c r="AN4" s="23" t="str">
        <f t="shared" si="0"/>
        <v/>
      </c>
    </row>
    <row r="5" spans="1:40" ht="15" hidden="1" customHeight="1" x14ac:dyDescent="0.25">
      <c r="A5" s="19"/>
      <c r="B5" s="19"/>
      <c r="C5" s="19"/>
      <c r="D5" s="19"/>
      <c r="E5" s="19"/>
      <c r="F5" s="19"/>
      <c r="G5" s="19"/>
      <c r="H5" s="19"/>
      <c r="I5" s="19"/>
      <c r="J5" s="2">
        <v>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ht="15" hidden="1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2">
        <v>2.0833333333333332E-2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ht="15" hidden="1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2">
        <v>4.1666666666666699E-2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ht="15" hidden="1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2">
        <v>6.25E-2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</row>
    <row r="9" spans="1:40" ht="15" hidden="1" customHeight="1" x14ac:dyDescent="0.25">
      <c r="A9" s="19"/>
      <c r="B9" s="19"/>
      <c r="C9" s="19"/>
      <c r="D9" s="19"/>
      <c r="E9" s="19"/>
      <c r="F9" s="19"/>
      <c r="G9" s="19"/>
      <c r="H9" s="19"/>
      <c r="I9" s="19"/>
      <c r="J9" s="2">
        <v>8.3333333333333301E-2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</row>
    <row r="10" spans="1:40" ht="15" hidden="1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2">
        <v>0.104166666666667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ht="15" hidden="1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2">
        <v>0.125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ht="15" hidden="1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2">
        <v>0.14583333333333301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ht="15" hidden="1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2">
        <v>0.16666666666666699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ht="15" hidden="1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2">
        <v>0.1875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ht="15" hidden="1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2">
        <v>0.20833333333333301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ht="15" hidden="1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2">
        <v>0.22916666666666699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:40" ht="15" hidden="1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2">
        <v>0.25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ht="15" hidden="1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2">
        <v>0.27083333333333298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:40" ht="15" hidden="1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2">
        <v>0.29166666666666702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ht="15" hidden="1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2">
        <v>0.3125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:40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2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19"/>
      <c r="B22" s="78" t="s">
        <v>0</v>
      </c>
      <c r="C22" s="78" t="s">
        <v>1</v>
      </c>
      <c r="D22" s="78" t="s">
        <v>2</v>
      </c>
      <c r="E22" s="78" t="s">
        <v>2</v>
      </c>
      <c r="F22" s="78" t="s">
        <v>3</v>
      </c>
      <c r="G22" s="78" t="s">
        <v>4</v>
      </c>
      <c r="H22" s="78" t="s">
        <v>5</v>
      </c>
      <c r="I22" s="19"/>
      <c r="J22" s="2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19"/>
      <c r="B23" s="31"/>
      <c r="C23" s="33"/>
      <c r="D23" s="33">
        <v>1</v>
      </c>
      <c r="E23" s="54">
        <v>2</v>
      </c>
      <c r="F23" s="34">
        <v>3</v>
      </c>
      <c r="G23" s="34">
        <v>4</v>
      </c>
      <c r="H23" s="34">
        <v>5</v>
      </c>
      <c r="I23" s="19"/>
      <c r="J23" s="2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x14ac:dyDescent="0.25">
      <c r="A24" s="19"/>
      <c r="B24" s="32">
        <v>6</v>
      </c>
      <c r="C24" s="34">
        <v>7</v>
      </c>
      <c r="D24" s="34">
        <v>8</v>
      </c>
      <c r="E24" s="34">
        <v>9</v>
      </c>
      <c r="F24" s="34">
        <v>10</v>
      </c>
      <c r="G24" s="34">
        <v>11</v>
      </c>
      <c r="H24" s="34">
        <v>12</v>
      </c>
      <c r="I24" s="19"/>
      <c r="J24" s="2">
        <v>0.39583333333333298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x14ac:dyDescent="0.25">
      <c r="A25" s="19"/>
      <c r="B25" s="32">
        <v>13</v>
      </c>
      <c r="C25" s="34">
        <v>14</v>
      </c>
      <c r="D25" s="34">
        <v>15</v>
      </c>
      <c r="E25" s="34">
        <v>16</v>
      </c>
      <c r="F25" s="34">
        <v>17</v>
      </c>
      <c r="G25" s="34">
        <v>18</v>
      </c>
      <c r="H25" s="34">
        <v>19</v>
      </c>
      <c r="I25" s="19"/>
      <c r="J25" s="2">
        <v>0.41666666666666702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x14ac:dyDescent="0.25">
      <c r="A26" s="19"/>
      <c r="B26" s="32">
        <v>20</v>
      </c>
      <c r="C26" s="34">
        <v>21</v>
      </c>
      <c r="D26" s="34">
        <v>22</v>
      </c>
      <c r="E26" s="34">
        <v>23</v>
      </c>
      <c r="F26" s="34">
        <v>24</v>
      </c>
      <c r="G26" s="34">
        <v>25</v>
      </c>
      <c r="H26" s="34">
        <v>26</v>
      </c>
      <c r="I26" s="19"/>
      <c r="J26" s="2">
        <v>0.4375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x14ac:dyDescent="0.25">
      <c r="A27" s="19"/>
      <c r="B27" s="32">
        <v>27</v>
      </c>
      <c r="C27" s="34">
        <v>28</v>
      </c>
      <c r="D27" s="34">
        <v>29</v>
      </c>
      <c r="E27" s="34">
        <v>30</v>
      </c>
      <c r="F27" s="34"/>
      <c r="G27" s="33"/>
      <c r="H27" s="33"/>
      <c r="I27" s="19"/>
      <c r="J27" s="2">
        <v>0.45833333333333298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x14ac:dyDescent="0.25">
      <c r="A28" s="19"/>
      <c r="B28" s="31"/>
      <c r="C28" s="34"/>
      <c r="D28" s="33"/>
      <c r="E28" s="33"/>
      <c r="F28" s="33"/>
      <c r="G28" s="33"/>
      <c r="H28" s="33"/>
      <c r="I28" s="19"/>
      <c r="J28" s="2">
        <v>0.47916666666666702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x14ac:dyDescent="0.25">
      <c r="A29" s="19"/>
      <c r="B29" s="20"/>
      <c r="C29" s="19"/>
      <c r="D29" s="19"/>
      <c r="E29" s="19"/>
      <c r="F29" s="19"/>
      <c r="G29" s="19"/>
      <c r="H29" s="19"/>
      <c r="I29" s="19"/>
      <c r="J29" s="2">
        <v>0.5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x14ac:dyDescent="0.25">
      <c r="A30" s="19"/>
      <c r="B30" s="115" t="s">
        <v>60</v>
      </c>
      <c r="C30" s="116"/>
      <c r="D30" s="116"/>
      <c r="E30" s="116"/>
      <c r="F30" s="116"/>
      <c r="G30" s="116"/>
      <c r="H30" s="117"/>
      <c r="I30" s="19"/>
      <c r="J30" s="2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x14ac:dyDescent="0.25">
      <c r="A31" s="19"/>
      <c r="B31" s="130" t="s">
        <v>723</v>
      </c>
      <c r="C31" s="131"/>
      <c r="D31" s="131"/>
      <c r="E31" s="131"/>
      <c r="F31" s="131"/>
      <c r="G31" s="131"/>
      <c r="H31" s="132"/>
      <c r="I31" s="19"/>
      <c r="J31" s="2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x14ac:dyDescent="0.25">
      <c r="A32" s="19"/>
      <c r="B32" s="130" t="s">
        <v>724</v>
      </c>
      <c r="C32" s="131"/>
      <c r="D32" s="131"/>
      <c r="E32" s="131"/>
      <c r="F32" s="131"/>
      <c r="G32" s="131"/>
      <c r="H32" s="132"/>
      <c r="I32" s="19"/>
      <c r="J32" s="2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19"/>
      <c r="B33" s="130" t="s">
        <v>725</v>
      </c>
      <c r="C33" s="131"/>
      <c r="D33" s="131"/>
      <c r="E33" s="131"/>
      <c r="F33" s="131"/>
      <c r="G33" s="131"/>
      <c r="H33" s="132"/>
      <c r="I33" s="19"/>
      <c r="J33" s="2">
        <v>0.58333333333333304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19"/>
      <c r="B34" s="130" t="s">
        <v>726</v>
      </c>
      <c r="C34" s="131"/>
      <c r="D34" s="131"/>
      <c r="E34" s="131"/>
      <c r="F34" s="131"/>
      <c r="G34" s="131"/>
      <c r="H34" s="132"/>
      <c r="I34" s="19"/>
      <c r="J34" s="2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19"/>
      <c r="B35" s="130" t="s">
        <v>727</v>
      </c>
      <c r="C35" s="131"/>
      <c r="D35" s="131"/>
      <c r="E35" s="131"/>
      <c r="F35" s="131"/>
      <c r="G35" s="131"/>
      <c r="H35" s="132"/>
      <c r="I35" s="19"/>
      <c r="J35" s="2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19"/>
      <c r="B36" s="130" t="s">
        <v>728</v>
      </c>
      <c r="C36" s="131"/>
      <c r="D36" s="131"/>
      <c r="E36" s="131"/>
      <c r="F36" s="131"/>
      <c r="G36" s="131"/>
      <c r="H36" s="132"/>
      <c r="I36" s="19"/>
      <c r="J36" s="2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19"/>
      <c r="B37" s="130" t="s">
        <v>729</v>
      </c>
      <c r="C37" s="131"/>
      <c r="D37" s="131"/>
      <c r="E37" s="131"/>
      <c r="F37" s="131"/>
      <c r="G37" s="131"/>
      <c r="H37" s="132"/>
      <c r="I37" s="19"/>
      <c r="J37" s="2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19"/>
      <c r="B38" s="130"/>
      <c r="C38" s="131"/>
      <c r="D38" s="131"/>
      <c r="E38" s="131"/>
      <c r="F38" s="131"/>
      <c r="G38" s="131"/>
      <c r="H38" s="132"/>
      <c r="I38" s="19"/>
      <c r="J38" s="2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19"/>
      <c r="B39" s="130"/>
      <c r="C39" s="131"/>
      <c r="D39" s="131"/>
      <c r="E39" s="131"/>
      <c r="F39" s="131"/>
      <c r="G39" s="131"/>
      <c r="H39" s="132"/>
      <c r="I39" s="19"/>
      <c r="J39" s="2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19"/>
      <c r="B40" s="130"/>
      <c r="C40" s="131"/>
      <c r="D40" s="131"/>
      <c r="E40" s="131"/>
      <c r="F40" s="131"/>
      <c r="G40" s="131"/>
      <c r="H40" s="132"/>
      <c r="I40" s="19"/>
      <c r="J40" s="2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19"/>
      <c r="B41" s="130"/>
      <c r="C41" s="131"/>
      <c r="D41" s="131"/>
      <c r="E41" s="131"/>
      <c r="F41" s="131"/>
      <c r="G41" s="131"/>
      <c r="H41" s="132"/>
      <c r="I41" s="19"/>
      <c r="J41" s="2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19"/>
      <c r="B42" s="130"/>
      <c r="C42" s="131"/>
      <c r="D42" s="131"/>
      <c r="E42" s="131"/>
      <c r="F42" s="131"/>
      <c r="G42" s="131"/>
      <c r="H42" s="132"/>
      <c r="I42" s="19"/>
      <c r="J42" s="2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19"/>
      <c r="B43" s="130"/>
      <c r="C43" s="131"/>
      <c r="D43" s="131"/>
      <c r="E43" s="131"/>
      <c r="F43" s="131"/>
      <c r="G43" s="131"/>
      <c r="H43" s="132"/>
      <c r="I43" s="19"/>
      <c r="J43" s="2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19"/>
      <c r="B44" s="130"/>
      <c r="C44" s="131"/>
      <c r="D44" s="131"/>
      <c r="E44" s="131"/>
      <c r="F44" s="131"/>
      <c r="G44" s="131"/>
      <c r="H44" s="132"/>
      <c r="I44" s="19"/>
      <c r="J44" s="2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19"/>
      <c r="B45" s="130"/>
      <c r="C45" s="131"/>
      <c r="D45" s="131"/>
      <c r="E45" s="131"/>
      <c r="F45" s="131"/>
      <c r="G45" s="131"/>
      <c r="H45" s="132"/>
      <c r="I45" s="19"/>
      <c r="J45" s="2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19"/>
      <c r="B46" s="130"/>
      <c r="C46" s="131"/>
      <c r="D46" s="131"/>
      <c r="E46" s="131"/>
      <c r="F46" s="131"/>
      <c r="G46" s="131"/>
      <c r="H46" s="132"/>
      <c r="I46" s="19"/>
      <c r="J46" s="2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19"/>
      <c r="B47" s="130"/>
      <c r="C47" s="131"/>
      <c r="D47" s="131"/>
      <c r="E47" s="131"/>
      <c r="F47" s="131"/>
      <c r="G47" s="131"/>
      <c r="H47" s="132"/>
      <c r="I47" s="19"/>
      <c r="J47" s="2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19"/>
      <c r="B48" s="130"/>
      <c r="C48" s="131"/>
      <c r="D48" s="131"/>
      <c r="E48" s="131"/>
      <c r="F48" s="131"/>
      <c r="G48" s="131"/>
      <c r="H48" s="132"/>
      <c r="I48" s="19"/>
      <c r="J48" s="2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19"/>
      <c r="B49" s="130"/>
      <c r="C49" s="131"/>
      <c r="D49" s="131"/>
      <c r="E49" s="131"/>
      <c r="F49" s="131"/>
      <c r="G49" s="131"/>
      <c r="H49" s="132"/>
      <c r="I49" s="19"/>
      <c r="J49" s="2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19"/>
      <c r="B50" s="130"/>
      <c r="C50" s="131"/>
      <c r="D50" s="131"/>
      <c r="E50" s="131"/>
      <c r="F50" s="131"/>
      <c r="G50" s="131"/>
      <c r="H50" s="132"/>
      <c r="I50" s="19"/>
      <c r="J50" s="2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19"/>
      <c r="B51" s="130"/>
      <c r="C51" s="131"/>
      <c r="D51" s="131"/>
      <c r="E51" s="131"/>
      <c r="F51" s="131"/>
      <c r="G51" s="131"/>
      <c r="H51" s="132"/>
      <c r="I51" s="19"/>
      <c r="J51" s="2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19"/>
      <c r="B52" s="20"/>
      <c r="C52" s="19"/>
      <c r="D52" s="19"/>
      <c r="E52" s="19"/>
      <c r="F52" s="19"/>
      <c r="G52" s="19"/>
      <c r="H52" s="19"/>
      <c r="I52" s="19"/>
      <c r="J52" s="2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32" priority="6">
      <formula>IF(B23&lt;&gt;"",VLOOKUP(DATE(2025,4,B23),feriados,2)&lt;&gt;0)</formula>
    </cfRule>
  </conditionalFormatting>
  <conditionalFormatting sqref="K2:AN4">
    <cfRule type="expression" dxfId="31" priority="4">
      <formula>K$4&lt;&gt;""</formula>
    </cfRule>
  </conditionalFormatting>
  <hyperlinks>
    <hyperlink ref="D23" location="Abr!K2" display="Abr!K2" xr:uid="{65C6D4EA-7CB4-4FAA-9916-D78604A7337E}"/>
    <hyperlink ref="E23" location="Abr!L2" display="Abr!L2" xr:uid="{2BC257D8-BF19-40BA-AC38-5C3DC66298AE}"/>
    <hyperlink ref="F23" location="Abr!M2" display="Abr!M2" xr:uid="{B1A590EA-264B-481D-8485-F07037A1ED7E}"/>
    <hyperlink ref="G23" location="Abr!N2" display="Abr!N2" xr:uid="{73CCBC01-BD3B-498E-A416-2AADB0F8B8FC}"/>
    <hyperlink ref="H23" location="Abr!O2" display="Abr!O2" xr:uid="{CA6B30B2-6681-44FD-9386-7AC49078204E}"/>
    <hyperlink ref="B24" location="Abr!P2" display="Abr!P2" xr:uid="{2265587B-36B1-4EE9-B8EF-56B8CA716382}"/>
    <hyperlink ref="C24" location="Abr!Q2" display="Abr!Q2" xr:uid="{EE3F0B3E-94FD-4A8E-B4CD-7E19B8254CFF}"/>
    <hyperlink ref="D24" location="Abr!R2" display="Abr!R2" xr:uid="{122B17AE-787F-459D-93F5-B5E06D2F9245}"/>
    <hyperlink ref="E24" location="Abr!S2" display="Abr!S2" xr:uid="{E7BE12EF-2E39-4B7F-A6B0-BE759C701AB9}"/>
    <hyperlink ref="F24" location="Abr!T2" display="Abr!T2" xr:uid="{EB09576E-2036-4983-B34E-BDC6F13CB424}"/>
    <hyperlink ref="G24" location="Abr!U2" display="Abr!U2" xr:uid="{F6573FBA-CDC0-43CD-A9C1-CFF1FEDBA94C}"/>
    <hyperlink ref="H24" location="Abr!V2" display="Abr!V2" xr:uid="{84D36160-D4C5-4C3C-9C3B-85E255977EA5}"/>
    <hyperlink ref="B25" location="Abr!W2" display="Abr!W2" xr:uid="{75D2F99F-90D4-4410-BBC1-E85461F677B0}"/>
    <hyperlink ref="C25" location="Abr!X2" display="Abr!X2" xr:uid="{451E4A8A-E3AB-4761-9F4A-39C4A77EEE6A}"/>
    <hyperlink ref="D25" location="Abr!Y2" display="Abr!Y2" xr:uid="{7BDDAD91-E03C-4A54-A588-71E40E5DED23}"/>
    <hyperlink ref="E25" location="Abr!Z2" display="Abr!Z2" xr:uid="{63F81ACA-2230-497E-A257-BC54EBB720F5}"/>
    <hyperlink ref="F25" location="Abr!AA2" display="Abr!AA2" xr:uid="{0154814D-630A-4194-B09E-DB470826CD55}"/>
    <hyperlink ref="G25" location="Abr!AB2" display="Abr!AB2" xr:uid="{227D522D-D906-4851-A992-F83E7942E22B}"/>
    <hyperlink ref="H25" location="Abr!AC2" display="Abr!AC2" xr:uid="{DD8CDB0A-4ADB-42FF-86AE-8640A4C7BBB1}"/>
    <hyperlink ref="B26" location="Abr!AD2" display="Abr!AD2" xr:uid="{D49E373F-9B32-4396-83E2-B4E2103B23F1}"/>
    <hyperlink ref="C26" location="Abr!AE2" display="Abr!AE2" xr:uid="{8A3654D7-B35F-4ECD-A792-0796792D8B44}"/>
    <hyperlink ref="D26" location="Abr!AF2" display="Abr!AF2" xr:uid="{ACFC843F-F550-4EDC-A6AD-5C3AA9D39262}"/>
    <hyperlink ref="E26" location="Abr!AG2" display="Abr!AG2" xr:uid="{495C24A4-69A5-4668-837C-48C6E386B6E7}"/>
    <hyperlink ref="F26" location="Abr!AH2" display="Abr!AH2" xr:uid="{25C5B610-CBAD-4880-98CC-2098F661EFAC}"/>
    <hyperlink ref="G26" location="Abr!AI2" display="Abr!AI2" xr:uid="{F5BD93A2-45FA-45F7-9D1F-4501AC89C496}"/>
    <hyperlink ref="H26" location="Abr!AJ2" display="Abr!AJ2" xr:uid="{855A8C2F-BE15-423E-AB30-E2A08F309D9C}"/>
    <hyperlink ref="B27" location="Abr!AK2" display="Abr!AK2" xr:uid="{B5C54B0D-50FB-4575-BA6A-9814B59B9C70}"/>
    <hyperlink ref="C27" location="Abr!AL2" display="Abr!AL2" xr:uid="{D73B6F62-BC07-4133-90AD-261F99F5B966}"/>
    <hyperlink ref="D27" location="Abr!AM2" display="Abr!AM2" xr:uid="{3DA3F46B-6DC3-43A2-934A-9DFAA9A1443F}"/>
    <hyperlink ref="E27" location="Abr!AN2" display="Abr!AN2" xr:uid="{9997C002-021E-4CB5-8A53-B1FA37AFD402}"/>
    <hyperlink ref="A4:H4" r:id="rId1" display="¿Tienes una consulta o comentario?" xr:uid="{B3CEA2F9-30F8-4BC4-94BB-7AC0705BB216}"/>
    <hyperlink ref="A4:I4" r:id="rId2" display="¿Tienes una consulta o comentario?" xr:uid="{DFE72B25-B4E5-4F15-BA89-D365BF07C306}"/>
    <hyperlink ref="A4:J4" r:id="rId3" display="¿Tienes una consulta o comentario?" xr:uid="{02FED06A-CFE8-4F64-82F0-6B5847CA390A}"/>
  </hyperlinks>
  <pageMargins left="0.7" right="0.7" top="0.75" bottom="0.75" header="0.3" footer="0.3"/>
  <pageSetup paperSize="9" orientation="portrait" horizontalDpi="200" verticalDpi="200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/>
  <dimension ref="A1:AO52"/>
  <sheetViews>
    <sheetView showGridLines="0" zoomScaleNormal="100" workbookViewId="0">
      <pane xSplit="10" ySplit="4" topLeftCell="K5" activePane="bottomRight" state="frozen"/>
      <selection activeCell="B23" sqref="B23:H28"/>
      <selection pane="topRight" activeCell="B23" sqref="B23:H28"/>
      <selection pane="bottomLeft" activeCell="B23" sqref="B23:H28"/>
      <selection pane="bottomRight" activeCell="B31" sqref="B31:H37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33" t="s">
        <v>615</v>
      </c>
      <c r="B1" s="134"/>
      <c r="C1" s="134"/>
      <c r="D1" s="134"/>
      <c r="E1" s="134"/>
      <c r="F1" s="134"/>
      <c r="G1" s="134"/>
      <c r="H1" s="134"/>
      <c r="I1" s="134"/>
      <c r="J1" s="135"/>
      <c r="K1" s="66">
        <v>45778</v>
      </c>
      <c r="L1" s="66">
        <v>45779</v>
      </c>
      <c r="M1" s="66">
        <v>45780</v>
      </c>
      <c r="N1" s="66">
        <v>45781</v>
      </c>
      <c r="O1" s="66">
        <v>45782</v>
      </c>
      <c r="P1" s="66">
        <v>45783</v>
      </c>
      <c r="Q1" s="66">
        <v>45784</v>
      </c>
      <c r="R1" s="66">
        <v>45785</v>
      </c>
      <c r="S1" s="66">
        <v>45786</v>
      </c>
      <c r="T1" s="66">
        <v>45787</v>
      </c>
      <c r="U1" s="66">
        <v>45788</v>
      </c>
      <c r="V1" s="66">
        <v>45789</v>
      </c>
      <c r="W1" s="66">
        <v>45790</v>
      </c>
      <c r="X1" s="66">
        <v>45791</v>
      </c>
      <c r="Y1" s="66">
        <v>45792</v>
      </c>
      <c r="Z1" s="66">
        <v>45793</v>
      </c>
      <c r="AA1" s="66">
        <v>45794</v>
      </c>
      <c r="AB1" s="66">
        <v>45795</v>
      </c>
      <c r="AC1" s="66">
        <v>45796</v>
      </c>
      <c r="AD1" s="66">
        <v>45797</v>
      </c>
      <c r="AE1" s="66">
        <v>45798</v>
      </c>
      <c r="AF1" s="66">
        <v>45799</v>
      </c>
      <c r="AG1" s="66">
        <v>45800</v>
      </c>
      <c r="AH1" s="66">
        <v>45801</v>
      </c>
      <c r="AI1" s="66">
        <v>45802</v>
      </c>
      <c r="AJ1" s="66">
        <v>45803</v>
      </c>
      <c r="AK1" s="66">
        <v>45804</v>
      </c>
      <c r="AL1" s="66">
        <v>45805</v>
      </c>
      <c r="AM1" s="66">
        <v>45806</v>
      </c>
      <c r="AN1" s="66">
        <v>45807</v>
      </c>
      <c r="AO1" s="66">
        <v>45808</v>
      </c>
    </row>
    <row r="2" spans="1:41" ht="36" customHeight="1" x14ac:dyDescent="0.4">
      <c r="A2" s="136" t="s">
        <v>602</v>
      </c>
      <c r="B2" s="125"/>
      <c r="C2" s="125"/>
      <c r="D2" s="111" t="s">
        <v>10</v>
      </c>
      <c r="E2" s="111"/>
      <c r="F2" s="111"/>
      <c r="G2" s="111"/>
      <c r="H2" s="111"/>
      <c r="I2" s="111"/>
      <c r="J2" s="112"/>
      <c r="K2" s="67" t="s">
        <v>159</v>
      </c>
      <c r="L2" s="67" t="s">
        <v>160</v>
      </c>
      <c r="M2" s="67" t="s">
        <v>161</v>
      </c>
      <c r="N2" s="68" t="s">
        <v>162</v>
      </c>
      <c r="O2" s="67" t="s">
        <v>163</v>
      </c>
      <c r="P2" s="67" t="s">
        <v>164</v>
      </c>
      <c r="Q2" s="67" t="s">
        <v>165</v>
      </c>
      <c r="R2" s="67" t="s">
        <v>166</v>
      </c>
      <c r="S2" s="67" t="s">
        <v>167</v>
      </c>
      <c r="T2" s="67" t="s">
        <v>168</v>
      </c>
      <c r="U2" s="68" t="s">
        <v>169</v>
      </c>
      <c r="V2" s="67" t="s">
        <v>170</v>
      </c>
      <c r="W2" s="67" t="s">
        <v>171</v>
      </c>
      <c r="X2" s="67" t="s">
        <v>172</v>
      </c>
      <c r="Y2" s="67" t="s">
        <v>173</v>
      </c>
      <c r="Z2" s="67" t="s">
        <v>174</v>
      </c>
      <c r="AA2" s="67" t="s">
        <v>175</v>
      </c>
      <c r="AB2" s="68" t="s">
        <v>176</v>
      </c>
      <c r="AC2" s="67" t="s">
        <v>177</v>
      </c>
      <c r="AD2" s="67" t="s">
        <v>178</v>
      </c>
      <c r="AE2" s="67" t="s">
        <v>179</v>
      </c>
      <c r="AF2" s="67" t="s">
        <v>180</v>
      </c>
      <c r="AG2" s="67" t="s">
        <v>181</v>
      </c>
      <c r="AH2" s="67" t="s">
        <v>182</v>
      </c>
      <c r="AI2" s="68" t="s">
        <v>183</v>
      </c>
      <c r="AJ2" s="67" t="s">
        <v>184</v>
      </c>
      <c r="AK2" s="67" t="s">
        <v>185</v>
      </c>
      <c r="AL2" s="67" t="s">
        <v>186</v>
      </c>
      <c r="AM2" s="67" t="s">
        <v>187</v>
      </c>
      <c r="AN2" s="67" t="s">
        <v>188</v>
      </c>
      <c r="AO2" s="67" t="s">
        <v>575</v>
      </c>
    </row>
    <row r="3" spans="1:41" ht="15" customHeight="1" x14ac:dyDescent="0.25">
      <c r="A3" s="137"/>
      <c r="B3" s="138"/>
      <c r="C3" s="138"/>
      <c r="D3" s="113"/>
      <c r="E3" s="113"/>
      <c r="F3" s="113"/>
      <c r="G3" s="113"/>
      <c r="H3" s="113"/>
      <c r="I3" s="113"/>
      <c r="J3" s="114"/>
      <c r="K3" s="69" t="s">
        <v>520</v>
      </c>
      <c r="L3" s="69" t="s">
        <v>432</v>
      </c>
      <c r="M3" s="69" t="s">
        <v>433</v>
      </c>
      <c r="N3" s="69" t="s">
        <v>434</v>
      </c>
      <c r="O3" s="69" t="s">
        <v>652</v>
      </c>
      <c r="P3" s="69" t="s">
        <v>653</v>
      </c>
      <c r="Q3" s="69" t="s">
        <v>562</v>
      </c>
      <c r="R3" s="69" t="s">
        <v>521</v>
      </c>
      <c r="S3" s="69" t="s">
        <v>435</v>
      </c>
      <c r="T3" s="69" t="s">
        <v>436</v>
      </c>
      <c r="U3" s="69" t="s">
        <v>437</v>
      </c>
      <c r="V3" s="69" t="s">
        <v>654</v>
      </c>
      <c r="W3" s="69" t="s">
        <v>655</v>
      </c>
      <c r="X3" s="69" t="s">
        <v>563</v>
      </c>
      <c r="Y3" s="69" t="s">
        <v>522</v>
      </c>
      <c r="Z3" s="69" t="s">
        <v>438</v>
      </c>
      <c r="AA3" s="69" t="s">
        <v>439</v>
      </c>
      <c r="AB3" s="69" t="s">
        <v>440</v>
      </c>
      <c r="AC3" s="69" t="s">
        <v>656</v>
      </c>
      <c r="AD3" s="69" t="s">
        <v>657</v>
      </c>
      <c r="AE3" s="69" t="s">
        <v>564</v>
      </c>
      <c r="AF3" s="69" t="s">
        <v>523</v>
      </c>
      <c r="AG3" s="69" t="s">
        <v>441</v>
      </c>
      <c r="AH3" s="69" t="s">
        <v>442</v>
      </c>
      <c r="AI3" s="69" t="s">
        <v>443</v>
      </c>
      <c r="AJ3" s="69" t="s">
        <v>658</v>
      </c>
      <c r="AK3" s="69" t="s">
        <v>659</v>
      </c>
      <c r="AL3" s="69" t="s">
        <v>565</v>
      </c>
      <c r="AM3" s="69" t="s">
        <v>524</v>
      </c>
      <c r="AN3" s="69" t="s">
        <v>444</v>
      </c>
      <c r="AO3" s="69" t="s">
        <v>445</v>
      </c>
    </row>
    <row r="4" spans="1:41" ht="14.25" customHeight="1" x14ac:dyDescent="0.25">
      <c r="A4" s="139" t="s">
        <v>41</v>
      </c>
      <c r="B4" s="139"/>
      <c r="C4" s="139"/>
      <c r="D4" s="139"/>
      <c r="E4" s="139"/>
      <c r="F4" s="139"/>
      <c r="G4" s="139"/>
      <c r="H4" s="139"/>
      <c r="I4" s="139"/>
      <c r="J4" s="140"/>
      <c r="K4" s="23" t="str">
        <f t="shared" ref="K4:AO4" si="0">IF(VLOOKUP(K1,feriados,2)=0,"",VLOOKUP(K1,feriados,2))</f>
        <v/>
      </c>
      <c r="L4" s="23" t="str">
        <f t="shared" si="0"/>
        <v/>
      </c>
      <c r="M4" s="23" t="str">
        <f t="shared" si="0"/>
        <v/>
      </c>
      <c r="N4" s="23" t="str">
        <f t="shared" si="0"/>
        <v/>
      </c>
      <c r="O4" s="23" t="str">
        <f t="shared" si="0"/>
        <v/>
      </c>
      <c r="P4" s="23" t="str">
        <f t="shared" si="0"/>
        <v/>
      </c>
      <c r="Q4" s="23" t="str">
        <f t="shared" si="0"/>
        <v/>
      </c>
      <c r="R4" s="23" t="str">
        <f t="shared" si="0"/>
        <v/>
      </c>
      <c r="S4" s="23" t="str">
        <f t="shared" si="0"/>
        <v/>
      </c>
      <c r="T4" s="23" t="str">
        <f t="shared" si="0"/>
        <v/>
      </c>
      <c r="U4" s="23" t="str">
        <f t="shared" si="0"/>
        <v/>
      </c>
      <c r="V4" s="23" t="str">
        <f t="shared" si="0"/>
        <v/>
      </c>
      <c r="W4" s="23" t="str">
        <f t="shared" si="0"/>
        <v/>
      </c>
      <c r="X4" s="23" t="str">
        <f t="shared" si="0"/>
        <v/>
      </c>
      <c r="Y4" s="23" t="str">
        <f t="shared" si="0"/>
        <v/>
      </c>
      <c r="Z4" s="23" t="str">
        <f t="shared" si="0"/>
        <v/>
      </c>
      <c r="AA4" s="23" t="str">
        <f t="shared" si="0"/>
        <v/>
      </c>
      <c r="AB4" s="23" t="str">
        <f t="shared" si="0"/>
        <v/>
      </c>
      <c r="AC4" s="23" t="str">
        <f t="shared" si="0"/>
        <v/>
      </c>
      <c r="AD4" s="23" t="str">
        <f t="shared" si="0"/>
        <v/>
      </c>
      <c r="AE4" s="23" t="str">
        <f t="shared" si="0"/>
        <v/>
      </c>
      <c r="AF4" s="23" t="str">
        <f t="shared" si="0"/>
        <v/>
      </c>
      <c r="AG4" s="23" t="str">
        <f t="shared" si="0"/>
        <v/>
      </c>
      <c r="AH4" s="23" t="str">
        <f t="shared" si="0"/>
        <v/>
      </c>
      <c r="AI4" s="23" t="str">
        <f t="shared" si="0"/>
        <v/>
      </c>
      <c r="AJ4" s="23" t="str">
        <f t="shared" si="0"/>
        <v/>
      </c>
      <c r="AK4" s="23" t="str">
        <f t="shared" si="0"/>
        <v/>
      </c>
      <c r="AL4" s="23" t="str">
        <f t="shared" si="0"/>
        <v/>
      </c>
      <c r="AM4" s="23" t="str">
        <f t="shared" si="0"/>
        <v/>
      </c>
      <c r="AN4" s="23" t="str">
        <f t="shared" si="0"/>
        <v/>
      </c>
      <c r="AO4" s="23" t="str">
        <f t="shared" si="0"/>
        <v/>
      </c>
    </row>
    <row r="5" spans="1:41" ht="15" hidden="1" customHeight="1" x14ac:dyDescent="0.25">
      <c r="A5" s="19"/>
      <c r="B5" s="19"/>
      <c r="C5" s="19"/>
      <c r="D5" s="19"/>
      <c r="E5" s="19"/>
      <c r="F5" s="19"/>
      <c r="G5" s="19"/>
      <c r="H5" s="19"/>
      <c r="I5" s="19"/>
      <c r="J5" s="2">
        <v>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5" hidden="1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2">
        <v>2.0833333333333332E-2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5" hidden="1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2">
        <v>4.1666666666666699E-2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5" hidden="1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2">
        <v>6.25E-2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15" hidden="1" customHeight="1" x14ac:dyDescent="0.25">
      <c r="A9" s="19"/>
      <c r="B9" s="19"/>
      <c r="C9" s="19"/>
      <c r="D9" s="19"/>
      <c r="E9" s="19"/>
      <c r="F9" s="19"/>
      <c r="G9" s="19"/>
      <c r="H9" s="19"/>
      <c r="I9" s="19"/>
      <c r="J9" s="2">
        <v>8.3333333333333301E-2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5" hidden="1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2">
        <v>0.104166666666667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15" hidden="1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2">
        <v>0.125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15" hidden="1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2">
        <v>0.14583333333333301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ht="15" hidden="1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2">
        <v>0.16666666666666699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 ht="15" hidden="1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2">
        <v>0.1875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 ht="15" hidden="1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2">
        <v>0.20833333333333301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 ht="15" hidden="1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2">
        <v>0.22916666666666699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 ht="15" hidden="1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2">
        <v>0.25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 ht="15" hidden="1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2">
        <v>0.27083333333333298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 ht="15" hidden="1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2">
        <v>0.29166666666666702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 ht="15" hidden="1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2">
        <v>0.3125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2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19"/>
      <c r="B22" s="78" t="s">
        <v>0</v>
      </c>
      <c r="C22" s="78" t="s">
        <v>1</v>
      </c>
      <c r="D22" s="78" t="s">
        <v>2</v>
      </c>
      <c r="E22" s="78" t="s">
        <v>2</v>
      </c>
      <c r="F22" s="78" t="s">
        <v>3</v>
      </c>
      <c r="G22" s="78" t="s">
        <v>4</v>
      </c>
      <c r="H22" s="78" t="s">
        <v>5</v>
      </c>
      <c r="I22" s="19"/>
      <c r="J22" s="2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19"/>
      <c r="B23" s="31"/>
      <c r="C23" s="33"/>
      <c r="D23" s="33"/>
      <c r="E23" s="33"/>
      <c r="F23" s="33">
        <v>1</v>
      </c>
      <c r="G23" s="34">
        <v>2</v>
      </c>
      <c r="H23" s="34">
        <v>3</v>
      </c>
      <c r="I23" s="19"/>
      <c r="J23" s="2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19"/>
      <c r="B24" s="32">
        <v>4</v>
      </c>
      <c r="C24" s="34">
        <v>5</v>
      </c>
      <c r="D24" s="34">
        <v>6</v>
      </c>
      <c r="E24" s="34">
        <v>7</v>
      </c>
      <c r="F24" s="34">
        <v>8</v>
      </c>
      <c r="G24" s="34">
        <v>9</v>
      </c>
      <c r="H24" s="34">
        <v>10</v>
      </c>
      <c r="I24" s="19"/>
      <c r="J24" s="2">
        <v>0.39583333333333298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41" x14ac:dyDescent="0.25">
      <c r="A25" s="19"/>
      <c r="B25" s="32">
        <v>11</v>
      </c>
      <c r="C25" s="34">
        <v>12</v>
      </c>
      <c r="D25" s="34">
        <v>13</v>
      </c>
      <c r="E25" s="34">
        <v>14</v>
      </c>
      <c r="F25" s="34">
        <v>15</v>
      </c>
      <c r="G25" s="34">
        <v>16</v>
      </c>
      <c r="H25" s="34">
        <v>17</v>
      </c>
      <c r="I25" s="19"/>
      <c r="J25" s="2">
        <v>0.41666666666666702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x14ac:dyDescent="0.25">
      <c r="A26" s="19"/>
      <c r="B26" s="32">
        <v>18</v>
      </c>
      <c r="C26" s="34">
        <v>19</v>
      </c>
      <c r="D26" s="34">
        <v>20</v>
      </c>
      <c r="E26" s="34">
        <v>21</v>
      </c>
      <c r="F26" s="34">
        <v>22</v>
      </c>
      <c r="G26" s="34">
        <v>23</v>
      </c>
      <c r="H26" s="34">
        <v>24</v>
      </c>
      <c r="I26" s="19"/>
      <c r="J26" s="2">
        <v>0.4375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</row>
    <row r="27" spans="1:41" x14ac:dyDescent="0.25">
      <c r="A27" s="19"/>
      <c r="B27" s="32">
        <v>25</v>
      </c>
      <c r="C27" s="34">
        <v>26</v>
      </c>
      <c r="D27" s="34">
        <v>27</v>
      </c>
      <c r="E27" s="34">
        <v>28</v>
      </c>
      <c r="F27" s="34">
        <v>29</v>
      </c>
      <c r="G27" s="34">
        <v>30</v>
      </c>
      <c r="H27" s="34">
        <v>31</v>
      </c>
      <c r="I27" s="19"/>
      <c r="J27" s="2">
        <v>0.45833333333333298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</row>
    <row r="28" spans="1:41" x14ac:dyDescent="0.25">
      <c r="A28" s="19"/>
      <c r="B28" s="32"/>
      <c r="C28" s="34"/>
      <c r="D28" s="33"/>
      <c r="E28" s="33"/>
      <c r="F28" s="33"/>
      <c r="G28" s="33"/>
      <c r="H28" s="33"/>
      <c r="I28" s="19"/>
      <c r="J28" s="2">
        <v>0.47916666666666702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spans="1:41" x14ac:dyDescent="0.25">
      <c r="A29" s="19"/>
      <c r="B29" s="20"/>
      <c r="C29" s="19"/>
      <c r="D29" s="19"/>
      <c r="E29" s="19"/>
      <c r="F29" s="19"/>
      <c r="G29" s="19"/>
      <c r="H29" s="19"/>
      <c r="I29" s="19"/>
      <c r="J29" s="2">
        <v>0.5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</row>
    <row r="30" spans="1:41" x14ac:dyDescent="0.25">
      <c r="A30" s="19"/>
      <c r="B30" s="115" t="s">
        <v>61</v>
      </c>
      <c r="C30" s="116"/>
      <c r="D30" s="116"/>
      <c r="E30" s="116"/>
      <c r="F30" s="116"/>
      <c r="G30" s="116"/>
      <c r="H30" s="117"/>
      <c r="I30" s="19"/>
      <c r="J30" s="2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19"/>
      <c r="B31" s="130" t="s">
        <v>723</v>
      </c>
      <c r="C31" s="131"/>
      <c r="D31" s="131"/>
      <c r="E31" s="131"/>
      <c r="F31" s="131"/>
      <c r="G31" s="131"/>
      <c r="H31" s="132"/>
      <c r="I31" s="19"/>
      <c r="J31" s="2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19"/>
      <c r="B32" s="130" t="s">
        <v>724</v>
      </c>
      <c r="C32" s="131"/>
      <c r="D32" s="131"/>
      <c r="E32" s="131"/>
      <c r="F32" s="131"/>
      <c r="G32" s="131"/>
      <c r="H32" s="132"/>
      <c r="I32" s="19"/>
      <c r="J32" s="2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19"/>
      <c r="B33" s="130" t="s">
        <v>725</v>
      </c>
      <c r="C33" s="131"/>
      <c r="D33" s="131"/>
      <c r="E33" s="131"/>
      <c r="F33" s="131"/>
      <c r="G33" s="131"/>
      <c r="H33" s="132"/>
      <c r="I33" s="19"/>
      <c r="J33" s="2">
        <v>0.58333333333333304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19"/>
      <c r="B34" s="130" t="s">
        <v>726</v>
      </c>
      <c r="C34" s="131"/>
      <c r="D34" s="131"/>
      <c r="E34" s="131"/>
      <c r="F34" s="131"/>
      <c r="G34" s="131"/>
      <c r="H34" s="132"/>
      <c r="I34" s="19"/>
      <c r="J34" s="2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19"/>
      <c r="B35" s="130" t="s">
        <v>727</v>
      </c>
      <c r="C35" s="131"/>
      <c r="D35" s="131"/>
      <c r="E35" s="131"/>
      <c r="F35" s="131"/>
      <c r="G35" s="131"/>
      <c r="H35" s="132"/>
      <c r="I35" s="19"/>
      <c r="J35" s="2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19"/>
      <c r="B36" s="130" t="s">
        <v>728</v>
      </c>
      <c r="C36" s="131"/>
      <c r="D36" s="131"/>
      <c r="E36" s="131"/>
      <c r="F36" s="131"/>
      <c r="G36" s="131"/>
      <c r="H36" s="132"/>
      <c r="I36" s="19"/>
      <c r="J36" s="2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19"/>
      <c r="B37" s="130" t="s">
        <v>729</v>
      </c>
      <c r="C37" s="131"/>
      <c r="D37" s="131"/>
      <c r="E37" s="131"/>
      <c r="F37" s="131"/>
      <c r="G37" s="131"/>
      <c r="H37" s="132"/>
      <c r="I37" s="19"/>
      <c r="J37" s="2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19"/>
      <c r="B38" s="130"/>
      <c r="C38" s="131"/>
      <c r="D38" s="131"/>
      <c r="E38" s="131"/>
      <c r="F38" s="131"/>
      <c r="G38" s="131"/>
      <c r="H38" s="132"/>
      <c r="I38" s="19"/>
      <c r="J38" s="2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19"/>
      <c r="B39" s="130"/>
      <c r="C39" s="131"/>
      <c r="D39" s="131"/>
      <c r="E39" s="131"/>
      <c r="F39" s="131"/>
      <c r="G39" s="131"/>
      <c r="H39" s="132"/>
      <c r="I39" s="19"/>
      <c r="J39" s="2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19"/>
      <c r="B40" s="130"/>
      <c r="C40" s="131"/>
      <c r="D40" s="131"/>
      <c r="E40" s="131"/>
      <c r="F40" s="131"/>
      <c r="G40" s="131"/>
      <c r="H40" s="132"/>
      <c r="I40" s="19"/>
      <c r="J40" s="2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19"/>
      <c r="B41" s="130"/>
      <c r="C41" s="131"/>
      <c r="D41" s="131"/>
      <c r="E41" s="131"/>
      <c r="F41" s="131"/>
      <c r="G41" s="131"/>
      <c r="H41" s="132"/>
      <c r="I41" s="19"/>
      <c r="J41" s="2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19"/>
      <c r="B42" s="130"/>
      <c r="C42" s="131"/>
      <c r="D42" s="131"/>
      <c r="E42" s="131"/>
      <c r="F42" s="131"/>
      <c r="G42" s="131"/>
      <c r="H42" s="132"/>
      <c r="I42" s="19"/>
      <c r="J42" s="2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19"/>
      <c r="B43" s="130"/>
      <c r="C43" s="131"/>
      <c r="D43" s="131"/>
      <c r="E43" s="131"/>
      <c r="F43" s="131"/>
      <c r="G43" s="131"/>
      <c r="H43" s="132"/>
      <c r="I43" s="19"/>
      <c r="J43" s="2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19"/>
      <c r="B44" s="130"/>
      <c r="C44" s="131"/>
      <c r="D44" s="131"/>
      <c r="E44" s="131"/>
      <c r="F44" s="131"/>
      <c r="G44" s="131"/>
      <c r="H44" s="132"/>
      <c r="I44" s="19"/>
      <c r="J44" s="2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19"/>
      <c r="B45" s="130"/>
      <c r="C45" s="131"/>
      <c r="D45" s="131"/>
      <c r="E45" s="131"/>
      <c r="F45" s="131"/>
      <c r="G45" s="131"/>
      <c r="H45" s="132"/>
      <c r="I45" s="19"/>
      <c r="J45" s="2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19"/>
      <c r="B46" s="130"/>
      <c r="C46" s="131"/>
      <c r="D46" s="131"/>
      <c r="E46" s="131"/>
      <c r="F46" s="131"/>
      <c r="G46" s="131"/>
      <c r="H46" s="132"/>
      <c r="I46" s="19"/>
      <c r="J46" s="2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19"/>
      <c r="B47" s="130"/>
      <c r="C47" s="131"/>
      <c r="D47" s="131"/>
      <c r="E47" s="131"/>
      <c r="F47" s="131"/>
      <c r="G47" s="131"/>
      <c r="H47" s="132"/>
      <c r="I47" s="19"/>
      <c r="J47" s="2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19"/>
      <c r="B48" s="130"/>
      <c r="C48" s="131"/>
      <c r="D48" s="131"/>
      <c r="E48" s="131"/>
      <c r="F48" s="131"/>
      <c r="G48" s="131"/>
      <c r="H48" s="132"/>
      <c r="I48" s="19"/>
      <c r="J48" s="2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19"/>
      <c r="B49" s="130"/>
      <c r="C49" s="131"/>
      <c r="D49" s="131"/>
      <c r="E49" s="131"/>
      <c r="F49" s="131"/>
      <c r="G49" s="131"/>
      <c r="H49" s="132"/>
      <c r="I49" s="19"/>
      <c r="J49" s="2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19"/>
      <c r="B50" s="130"/>
      <c r="C50" s="131"/>
      <c r="D50" s="131"/>
      <c r="E50" s="131"/>
      <c r="F50" s="131"/>
      <c r="G50" s="131"/>
      <c r="H50" s="132"/>
      <c r="I50" s="19"/>
      <c r="J50" s="2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19"/>
      <c r="B51" s="130"/>
      <c r="C51" s="131"/>
      <c r="D51" s="131"/>
      <c r="E51" s="131"/>
      <c r="F51" s="131"/>
      <c r="G51" s="131"/>
      <c r="H51" s="132"/>
      <c r="I51" s="19"/>
      <c r="J51" s="2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19"/>
      <c r="B52" s="20"/>
      <c r="C52" s="19"/>
      <c r="D52" s="19"/>
      <c r="E52" s="19"/>
      <c r="F52" s="19"/>
      <c r="G52" s="19"/>
      <c r="H52" s="19"/>
      <c r="I52" s="19"/>
      <c r="J52" s="2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30" priority="6">
      <formula>IF(B23&lt;&gt;"",VLOOKUP(DATE(2025,5,B23),feriados,2)&lt;&gt;0)</formula>
    </cfRule>
  </conditionalFormatting>
  <conditionalFormatting sqref="K2:AO4">
    <cfRule type="expression" dxfId="29" priority="4">
      <formula>K$4&lt;&gt;""</formula>
    </cfRule>
  </conditionalFormatting>
  <hyperlinks>
    <hyperlink ref="F23" location="May!K2" display="May!K2" xr:uid="{2AC1B654-69EA-4E31-9344-026A8F096C35}"/>
    <hyperlink ref="G23" location="May!L2" display="May!L2" xr:uid="{02DB3799-7872-443E-A82B-985B95350CC7}"/>
    <hyperlink ref="H23" location="May!M2" display="May!M2" xr:uid="{671583C9-9D4F-4A9F-BECD-E9F684E82A8D}"/>
    <hyperlink ref="B24" location="May!N2" display="May!N2" xr:uid="{AA39AD8F-33C4-485D-9F8E-788C095F2812}"/>
    <hyperlink ref="C24" location="May!O2" display="May!O2" xr:uid="{25092351-5979-4D91-AD25-4334C3A444AE}"/>
    <hyperlink ref="D24" location="May!P2" display="May!P2" xr:uid="{51972C78-CC72-4E69-B087-77C5910A4F56}"/>
    <hyperlink ref="E24" location="May!Q2" display="May!Q2" xr:uid="{995697E3-F9C3-46F8-B62B-857C5002232A}"/>
    <hyperlink ref="F24" location="May!R2" display="May!R2" xr:uid="{66B0469A-A0BD-4160-8012-BFF8982BAA54}"/>
    <hyperlink ref="G24" location="May!S2" display="May!S2" xr:uid="{2405A132-B41A-4907-80C7-2F211D1B42E3}"/>
    <hyperlink ref="H24" location="May!T2" display="May!T2" xr:uid="{C5A5844F-6486-4C15-B0C3-1B3118B24AB0}"/>
    <hyperlink ref="B25" location="May!U2" display="May!U2" xr:uid="{621AF3F1-CD81-48F0-A83F-00ADDF469012}"/>
    <hyperlink ref="C25" location="May!V2" display="May!V2" xr:uid="{8A921655-29C2-4838-8D5A-EFE0A30D9569}"/>
    <hyperlink ref="D25" location="May!W2" display="May!W2" xr:uid="{02959A13-A051-4045-953C-A5858B180EE7}"/>
    <hyperlink ref="E25" location="May!X2" display="May!X2" xr:uid="{CDBFBE92-C07E-4BCF-A0B3-561A7B51FA53}"/>
    <hyperlink ref="F25" location="May!Y2" display="May!Y2" xr:uid="{B2487B90-666E-4B82-B319-85D0AEB53DB2}"/>
    <hyperlink ref="G25" location="May!Z2" display="May!Z2" xr:uid="{09E02BE3-F299-495B-822D-0931D45CB29B}"/>
    <hyperlink ref="H25" location="May!AA2" display="May!AA2" xr:uid="{6F2DB818-4297-441E-B416-256C084DEF0D}"/>
    <hyperlink ref="B26" location="May!AB2" display="May!AB2" xr:uid="{892963A9-1656-4EE7-8E4E-2FE0D6EDD27E}"/>
    <hyperlink ref="C26" location="May!AC2" display="May!AC2" xr:uid="{621183B8-C6AC-4C9B-8D24-725F9BACEB93}"/>
    <hyperlink ref="D26" location="May!AD2" display="May!AD2" xr:uid="{222FF0B7-6014-4DE7-BD30-6B0EBCCF627F}"/>
    <hyperlink ref="E26" location="May!AE2" display="May!AE2" xr:uid="{00364043-863B-417D-8CD5-7C1A7EFAF9D2}"/>
    <hyperlink ref="F26" location="May!AF2" display="May!AF2" xr:uid="{68D18C4D-E1C0-431F-A78B-9EA19B6B091D}"/>
    <hyperlink ref="G26" location="May!AG2" display="May!AG2" xr:uid="{F63A9C23-96D7-43F9-987B-C618B062651A}"/>
    <hyperlink ref="H26" location="May!AH2" display="May!AH2" xr:uid="{2FF69206-66F9-4247-A6E1-D1A89A7A901D}"/>
    <hyperlink ref="B27" location="May!AI2" display="May!AI2" xr:uid="{E9521BAA-0454-4C97-9D84-031418A8CC23}"/>
    <hyperlink ref="C27" location="May!AJ2" display="May!AJ2" xr:uid="{5A3BAD3C-36AC-440E-89B3-57A25A00F334}"/>
    <hyperlink ref="D27" location="May!AK2" display="May!AK2" xr:uid="{416A3F22-7C24-45F3-890B-293FB3A30B91}"/>
    <hyperlink ref="E27" location="May!AL2" display="May!AL2" xr:uid="{27CE50EF-B97A-4FC4-9BD7-62864E621DCC}"/>
    <hyperlink ref="F27" location="May!AM2" display="May!AM2" xr:uid="{9EF33F88-C93F-47D4-BC3A-C9AAB7359C92}"/>
    <hyperlink ref="G27" location="May!AN2" display="May!AN2" xr:uid="{57418809-A6A3-442C-ACAB-9DC1FB531C6F}"/>
    <hyperlink ref="H27" location="May!AO2" display="May!AO2" xr:uid="{AC1AA23A-D8BB-4957-804F-B66C057D8F95}"/>
    <hyperlink ref="A4:H4" r:id="rId1" display="¿Tienes una consulta o comentario?" xr:uid="{94C65CAE-D42B-49D2-A92F-6E53EBC35D99}"/>
    <hyperlink ref="A4:I4" r:id="rId2" display="¿Tienes una consulta o comentario?" xr:uid="{F34BB925-79ED-4A54-B2A9-410549FDF7BB}"/>
    <hyperlink ref="A4:J4" r:id="rId3" display="¿Tienes una consulta o comentario?" xr:uid="{B4A84304-412A-45EE-8CEC-CD6FB30A53F1}"/>
  </hyperlinks>
  <pageMargins left="0.7" right="0.7" top="0.75" bottom="0.75" header="0.3" footer="0.3"/>
  <pageSetup paperSize="9" orientation="portrait" horizontalDpi="0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/>
  <dimension ref="A1:AN52"/>
  <sheetViews>
    <sheetView showGridLines="0" zoomScaleNormal="100" workbookViewId="0">
      <pane xSplit="10" ySplit="4" topLeftCell="K5" activePane="bottomRight" state="frozen"/>
      <selection activeCell="B23" sqref="B23:H28"/>
      <selection pane="topRight" activeCell="B23" sqref="B23:H28"/>
      <selection pane="bottomLeft" activeCell="B23" sqref="B23:H28"/>
      <selection pane="bottomRight" activeCell="B31" sqref="B31:H37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133" t="s">
        <v>615</v>
      </c>
      <c r="B1" s="134"/>
      <c r="C1" s="134"/>
      <c r="D1" s="134"/>
      <c r="E1" s="134"/>
      <c r="F1" s="134"/>
      <c r="G1" s="134"/>
      <c r="H1" s="134"/>
      <c r="I1" s="134"/>
      <c r="J1" s="135"/>
      <c r="K1" s="66">
        <v>45809</v>
      </c>
      <c r="L1" s="66">
        <v>45810</v>
      </c>
      <c r="M1" s="66">
        <v>45811</v>
      </c>
      <c r="N1" s="66">
        <v>45812</v>
      </c>
      <c r="O1" s="66">
        <v>45813</v>
      </c>
      <c r="P1" s="66">
        <v>45814</v>
      </c>
      <c r="Q1" s="66">
        <v>45815</v>
      </c>
      <c r="R1" s="66">
        <v>45816</v>
      </c>
      <c r="S1" s="66">
        <v>45817</v>
      </c>
      <c r="T1" s="66">
        <v>45818</v>
      </c>
      <c r="U1" s="66">
        <v>45819</v>
      </c>
      <c r="V1" s="66">
        <v>45820</v>
      </c>
      <c r="W1" s="66">
        <v>45821</v>
      </c>
      <c r="X1" s="66">
        <v>45822</v>
      </c>
      <c r="Y1" s="66">
        <v>45823</v>
      </c>
      <c r="Z1" s="66">
        <v>45824</v>
      </c>
      <c r="AA1" s="66">
        <v>45825</v>
      </c>
      <c r="AB1" s="66">
        <v>45826</v>
      </c>
      <c r="AC1" s="66">
        <v>45827</v>
      </c>
      <c r="AD1" s="66">
        <v>45828</v>
      </c>
      <c r="AE1" s="66">
        <v>45829</v>
      </c>
      <c r="AF1" s="66">
        <v>45830</v>
      </c>
      <c r="AG1" s="66">
        <v>45831</v>
      </c>
      <c r="AH1" s="66">
        <v>45832</v>
      </c>
      <c r="AI1" s="66">
        <v>45833</v>
      </c>
      <c r="AJ1" s="66">
        <v>45834</v>
      </c>
      <c r="AK1" s="66">
        <v>45835</v>
      </c>
      <c r="AL1" s="66">
        <v>45836</v>
      </c>
      <c r="AM1" s="66">
        <v>45837</v>
      </c>
      <c r="AN1" s="66">
        <v>45838</v>
      </c>
    </row>
    <row r="2" spans="1:40" ht="36" customHeight="1" x14ac:dyDescent="0.4">
      <c r="A2" s="136" t="s">
        <v>603</v>
      </c>
      <c r="B2" s="125"/>
      <c r="C2" s="125"/>
      <c r="D2" s="111" t="s">
        <v>11</v>
      </c>
      <c r="E2" s="111"/>
      <c r="F2" s="111"/>
      <c r="G2" s="111"/>
      <c r="H2" s="111"/>
      <c r="I2" s="111"/>
      <c r="J2" s="112"/>
      <c r="K2" s="68" t="s">
        <v>402</v>
      </c>
      <c r="L2" s="67" t="s">
        <v>403</v>
      </c>
      <c r="M2" s="67" t="s">
        <v>404</v>
      </c>
      <c r="N2" s="67" t="s">
        <v>405</v>
      </c>
      <c r="O2" s="67" t="s">
        <v>406</v>
      </c>
      <c r="P2" s="67" t="s">
        <v>407</v>
      </c>
      <c r="Q2" s="67" t="s">
        <v>408</v>
      </c>
      <c r="R2" s="68" t="s">
        <v>409</v>
      </c>
      <c r="S2" s="67" t="s">
        <v>410</v>
      </c>
      <c r="T2" s="67" t="s">
        <v>411</v>
      </c>
      <c r="U2" s="67" t="s">
        <v>412</v>
      </c>
      <c r="V2" s="67" t="s">
        <v>413</v>
      </c>
      <c r="W2" s="67" t="s">
        <v>414</v>
      </c>
      <c r="X2" s="67" t="s">
        <v>415</v>
      </c>
      <c r="Y2" s="68" t="s">
        <v>416</v>
      </c>
      <c r="Z2" s="67" t="s">
        <v>417</v>
      </c>
      <c r="AA2" s="67" t="s">
        <v>418</v>
      </c>
      <c r="AB2" s="67" t="s">
        <v>419</v>
      </c>
      <c r="AC2" s="67" t="s">
        <v>420</v>
      </c>
      <c r="AD2" s="67" t="s">
        <v>421</v>
      </c>
      <c r="AE2" s="67" t="s">
        <v>422</v>
      </c>
      <c r="AF2" s="68" t="s">
        <v>423</v>
      </c>
      <c r="AG2" s="67" t="s">
        <v>424</v>
      </c>
      <c r="AH2" s="67" t="s">
        <v>425</v>
      </c>
      <c r="AI2" s="67" t="s">
        <v>426</v>
      </c>
      <c r="AJ2" s="67" t="s">
        <v>427</v>
      </c>
      <c r="AK2" s="67" t="s">
        <v>428</v>
      </c>
      <c r="AL2" s="67" t="s">
        <v>429</v>
      </c>
      <c r="AM2" s="68" t="s">
        <v>430</v>
      </c>
      <c r="AN2" s="67" t="s">
        <v>431</v>
      </c>
    </row>
    <row r="3" spans="1:40" ht="15" customHeight="1" x14ac:dyDescent="0.25">
      <c r="A3" s="137"/>
      <c r="B3" s="138"/>
      <c r="C3" s="138"/>
      <c r="D3" s="113"/>
      <c r="E3" s="113"/>
      <c r="F3" s="113"/>
      <c r="G3" s="113"/>
      <c r="H3" s="113"/>
      <c r="I3" s="113"/>
      <c r="J3" s="114"/>
      <c r="K3" s="69" t="s">
        <v>389</v>
      </c>
      <c r="L3" s="69" t="s">
        <v>660</v>
      </c>
      <c r="M3" s="69" t="s">
        <v>661</v>
      </c>
      <c r="N3" s="69" t="s">
        <v>566</v>
      </c>
      <c r="O3" s="69" t="s">
        <v>516</v>
      </c>
      <c r="P3" s="69" t="s">
        <v>390</v>
      </c>
      <c r="Q3" s="69" t="s">
        <v>391</v>
      </c>
      <c r="R3" s="69" t="s">
        <v>392</v>
      </c>
      <c r="S3" s="69" t="s">
        <v>662</v>
      </c>
      <c r="T3" s="69" t="s">
        <v>663</v>
      </c>
      <c r="U3" s="69" t="s">
        <v>567</v>
      </c>
      <c r="V3" s="69" t="s">
        <v>517</v>
      </c>
      <c r="W3" s="69" t="s">
        <v>393</v>
      </c>
      <c r="X3" s="69" t="s">
        <v>394</v>
      </c>
      <c r="Y3" s="69" t="s">
        <v>395</v>
      </c>
      <c r="Z3" s="69" t="s">
        <v>664</v>
      </c>
      <c r="AA3" s="69" t="s">
        <v>665</v>
      </c>
      <c r="AB3" s="69" t="s">
        <v>568</v>
      </c>
      <c r="AC3" s="69" t="s">
        <v>518</v>
      </c>
      <c r="AD3" s="69" t="s">
        <v>396</v>
      </c>
      <c r="AE3" s="69" t="s">
        <v>397</v>
      </c>
      <c r="AF3" s="69" t="s">
        <v>398</v>
      </c>
      <c r="AG3" s="69" t="s">
        <v>666</v>
      </c>
      <c r="AH3" s="69" t="s">
        <v>667</v>
      </c>
      <c r="AI3" s="69" t="s">
        <v>569</v>
      </c>
      <c r="AJ3" s="69" t="s">
        <v>519</v>
      </c>
      <c r="AK3" s="69" t="s">
        <v>399</v>
      </c>
      <c r="AL3" s="69" t="s">
        <v>400</v>
      </c>
      <c r="AM3" s="69" t="s">
        <v>401</v>
      </c>
      <c r="AN3" s="69" t="s">
        <v>668</v>
      </c>
    </row>
    <row r="4" spans="1:40" ht="14.25" customHeight="1" x14ac:dyDescent="0.25">
      <c r="A4" s="139" t="s">
        <v>41</v>
      </c>
      <c r="B4" s="139"/>
      <c r="C4" s="139"/>
      <c r="D4" s="139"/>
      <c r="E4" s="139"/>
      <c r="F4" s="139"/>
      <c r="G4" s="139"/>
      <c r="H4" s="139"/>
      <c r="I4" s="139"/>
      <c r="J4" s="140"/>
      <c r="K4" s="23" t="str">
        <f t="shared" ref="K4:AN4" si="0">IF(VLOOKUP(K1,feriados,2)=0,"",VLOOKUP(K1,feriados,2))</f>
        <v/>
      </c>
      <c r="L4" s="23" t="str">
        <f t="shared" si="0"/>
        <v/>
      </c>
      <c r="M4" s="23" t="str">
        <f t="shared" si="0"/>
        <v/>
      </c>
      <c r="N4" s="23" t="str">
        <f t="shared" si="0"/>
        <v/>
      </c>
      <c r="O4" s="23" t="str">
        <f t="shared" si="0"/>
        <v/>
      </c>
      <c r="P4" s="23" t="str">
        <f t="shared" si="0"/>
        <v/>
      </c>
      <c r="Q4" s="23" t="str">
        <f t="shared" si="0"/>
        <v/>
      </c>
      <c r="R4" s="23" t="str">
        <f t="shared" si="0"/>
        <v/>
      </c>
      <c r="S4" s="23" t="str">
        <f t="shared" si="0"/>
        <v/>
      </c>
      <c r="T4" s="23" t="str">
        <f t="shared" si="0"/>
        <v/>
      </c>
      <c r="U4" s="23" t="str">
        <f t="shared" si="0"/>
        <v/>
      </c>
      <c r="V4" s="23" t="str">
        <f t="shared" si="0"/>
        <v/>
      </c>
      <c r="W4" s="23" t="str">
        <f t="shared" si="0"/>
        <v/>
      </c>
      <c r="X4" s="23" t="str">
        <f t="shared" si="0"/>
        <v/>
      </c>
      <c r="Y4" s="23" t="str">
        <f t="shared" si="0"/>
        <v/>
      </c>
      <c r="Z4" s="23" t="str">
        <f t="shared" si="0"/>
        <v/>
      </c>
      <c r="AA4" s="23" t="str">
        <f t="shared" si="0"/>
        <v/>
      </c>
      <c r="AB4" s="23" t="str">
        <f t="shared" si="0"/>
        <v/>
      </c>
      <c r="AC4" s="23" t="str">
        <f t="shared" si="0"/>
        <v/>
      </c>
      <c r="AD4" s="23" t="str">
        <f t="shared" si="0"/>
        <v/>
      </c>
      <c r="AE4" s="23" t="str">
        <f t="shared" si="0"/>
        <v/>
      </c>
      <c r="AF4" s="23" t="str">
        <f t="shared" si="0"/>
        <v/>
      </c>
      <c r="AG4" s="23" t="str">
        <f t="shared" si="0"/>
        <v/>
      </c>
      <c r="AH4" s="23" t="str">
        <f t="shared" si="0"/>
        <v/>
      </c>
      <c r="AI4" s="23" t="str">
        <f t="shared" si="0"/>
        <v/>
      </c>
      <c r="AJ4" s="23" t="str">
        <f t="shared" si="0"/>
        <v/>
      </c>
      <c r="AK4" s="23" t="str">
        <f t="shared" si="0"/>
        <v/>
      </c>
      <c r="AL4" s="23" t="str">
        <f t="shared" si="0"/>
        <v/>
      </c>
      <c r="AM4" s="23" t="str">
        <f t="shared" si="0"/>
        <v/>
      </c>
      <c r="AN4" s="23" t="str">
        <f t="shared" si="0"/>
        <v/>
      </c>
    </row>
    <row r="5" spans="1:40" ht="15" hidden="1" customHeight="1" x14ac:dyDescent="0.25">
      <c r="A5" s="19"/>
      <c r="B5" s="19"/>
      <c r="C5" s="19"/>
      <c r="D5" s="19"/>
      <c r="E5" s="19"/>
      <c r="F5" s="19"/>
      <c r="G5" s="19"/>
      <c r="H5" s="19"/>
      <c r="I5" s="19"/>
      <c r="J5" s="2">
        <v>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ht="15" hidden="1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2">
        <v>2.0833333333333332E-2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ht="15" hidden="1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2">
        <v>4.1666666666666699E-2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ht="15" hidden="1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2">
        <v>6.25E-2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</row>
    <row r="9" spans="1:40" ht="15" hidden="1" customHeight="1" x14ac:dyDescent="0.25">
      <c r="A9" s="19"/>
      <c r="B9" s="19"/>
      <c r="C9" s="19"/>
      <c r="D9" s="19"/>
      <c r="E9" s="19"/>
      <c r="F9" s="19"/>
      <c r="G9" s="19"/>
      <c r="H9" s="19"/>
      <c r="I9" s="19"/>
      <c r="J9" s="2">
        <v>8.3333333333333301E-2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</row>
    <row r="10" spans="1:40" ht="15" hidden="1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2">
        <v>0.104166666666667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ht="15" hidden="1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2">
        <v>0.125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ht="15" hidden="1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2">
        <v>0.14583333333333301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ht="15" hidden="1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2">
        <v>0.16666666666666699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ht="15" hidden="1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2">
        <v>0.1875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ht="15" hidden="1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2">
        <v>0.20833333333333301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ht="15" hidden="1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2">
        <v>0.22916666666666699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:40" ht="15" hidden="1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2">
        <v>0.25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ht="15" hidden="1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2">
        <v>0.27083333333333298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:40" ht="15" hidden="1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2">
        <v>0.29166666666666702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ht="15" hidden="1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2">
        <v>0.3125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:40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2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19"/>
      <c r="B22" s="78" t="s">
        <v>0</v>
      </c>
      <c r="C22" s="78" t="s">
        <v>1</v>
      </c>
      <c r="D22" s="78" t="s">
        <v>2</v>
      </c>
      <c r="E22" s="78" t="s">
        <v>2</v>
      </c>
      <c r="F22" s="78" t="s">
        <v>3</v>
      </c>
      <c r="G22" s="78" t="s">
        <v>4</v>
      </c>
      <c r="H22" s="78" t="s">
        <v>5</v>
      </c>
      <c r="I22" s="19"/>
      <c r="J22" s="2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19"/>
      <c r="B23" s="31">
        <v>1</v>
      </c>
      <c r="C23" s="54">
        <v>2</v>
      </c>
      <c r="D23" s="34">
        <v>3</v>
      </c>
      <c r="E23" s="34">
        <v>4</v>
      </c>
      <c r="F23" s="34">
        <v>5</v>
      </c>
      <c r="G23" s="34">
        <v>6</v>
      </c>
      <c r="H23" s="34">
        <v>7</v>
      </c>
      <c r="I23" s="19"/>
      <c r="J23" s="2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x14ac:dyDescent="0.25">
      <c r="A24" s="19"/>
      <c r="B24" s="32">
        <v>8</v>
      </c>
      <c r="C24" s="34">
        <v>9</v>
      </c>
      <c r="D24" s="34">
        <v>10</v>
      </c>
      <c r="E24" s="34">
        <v>11</v>
      </c>
      <c r="F24" s="34">
        <v>12</v>
      </c>
      <c r="G24" s="34">
        <v>13</v>
      </c>
      <c r="H24" s="34">
        <v>14</v>
      </c>
      <c r="I24" s="19"/>
      <c r="J24" s="2">
        <v>0.39583333333333298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x14ac:dyDescent="0.25">
      <c r="A25" s="19"/>
      <c r="B25" s="32">
        <v>15</v>
      </c>
      <c r="C25" s="34">
        <v>16</v>
      </c>
      <c r="D25" s="34">
        <v>17</v>
      </c>
      <c r="E25" s="34">
        <v>18</v>
      </c>
      <c r="F25" s="34">
        <v>19</v>
      </c>
      <c r="G25" s="34">
        <v>20</v>
      </c>
      <c r="H25" s="34">
        <v>21</v>
      </c>
      <c r="I25" s="19"/>
      <c r="J25" s="2">
        <v>0.41666666666666702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x14ac:dyDescent="0.25">
      <c r="A26" s="19"/>
      <c r="B26" s="32">
        <v>22</v>
      </c>
      <c r="C26" s="34">
        <v>23</v>
      </c>
      <c r="D26" s="34">
        <v>24</v>
      </c>
      <c r="E26" s="34">
        <v>25</v>
      </c>
      <c r="F26" s="34">
        <v>26</v>
      </c>
      <c r="G26" s="34">
        <v>27</v>
      </c>
      <c r="H26" s="34">
        <v>28</v>
      </c>
      <c r="I26" s="19"/>
      <c r="J26" s="2">
        <v>0.4375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x14ac:dyDescent="0.25">
      <c r="A27" s="19"/>
      <c r="B27" s="32">
        <v>29</v>
      </c>
      <c r="C27" s="34">
        <v>30</v>
      </c>
      <c r="D27" s="34"/>
      <c r="E27" s="33"/>
      <c r="F27" s="33"/>
      <c r="G27" s="33"/>
      <c r="H27" s="33"/>
      <c r="I27" s="19"/>
      <c r="J27" s="2">
        <v>0.45833333333333298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x14ac:dyDescent="0.25">
      <c r="A28" s="19"/>
      <c r="B28" s="31"/>
      <c r="C28" s="34"/>
      <c r="D28" s="33"/>
      <c r="E28" s="33"/>
      <c r="F28" s="33"/>
      <c r="G28" s="33"/>
      <c r="H28" s="33"/>
      <c r="I28" s="19"/>
      <c r="J28" s="2">
        <v>0.47916666666666702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x14ac:dyDescent="0.25">
      <c r="A29" s="19"/>
      <c r="B29" s="20"/>
      <c r="C29" s="19"/>
      <c r="D29" s="19"/>
      <c r="E29" s="19"/>
      <c r="F29" s="19"/>
      <c r="G29" s="19"/>
      <c r="H29" s="19"/>
      <c r="I29" s="19"/>
      <c r="J29" s="2">
        <v>0.5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x14ac:dyDescent="0.25">
      <c r="A30" s="19"/>
      <c r="B30" s="115" t="s">
        <v>62</v>
      </c>
      <c r="C30" s="116"/>
      <c r="D30" s="116"/>
      <c r="E30" s="116"/>
      <c r="F30" s="116"/>
      <c r="G30" s="116"/>
      <c r="H30" s="117"/>
      <c r="I30" s="19"/>
      <c r="J30" s="2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x14ac:dyDescent="0.25">
      <c r="A31" s="19"/>
      <c r="B31" s="130" t="s">
        <v>723</v>
      </c>
      <c r="C31" s="131"/>
      <c r="D31" s="131"/>
      <c r="E31" s="131"/>
      <c r="F31" s="131"/>
      <c r="G31" s="131"/>
      <c r="H31" s="132"/>
      <c r="I31" s="19"/>
      <c r="J31" s="2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x14ac:dyDescent="0.25">
      <c r="A32" s="19"/>
      <c r="B32" s="130" t="s">
        <v>724</v>
      </c>
      <c r="C32" s="131"/>
      <c r="D32" s="131"/>
      <c r="E32" s="131"/>
      <c r="F32" s="131"/>
      <c r="G32" s="131"/>
      <c r="H32" s="132"/>
      <c r="I32" s="19"/>
      <c r="J32" s="2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19"/>
      <c r="B33" s="130" t="s">
        <v>725</v>
      </c>
      <c r="C33" s="131"/>
      <c r="D33" s="131"/>
      <c r="E33" s="131"/>
      <c r="F33" s="131"/>
      <c r="G33" s="131"/>
      <c r="H33" s="132"/>
      <c r="I33" s="19"/>
      <c r="J33" s="2">
        <v>0.58333333333333304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19"/>
      <c r="B34" s="130" t="s">
        <v>726</v>
      </c>
      <c r="C34" s="131"/>
      <c r="D34" s="131"/>
      <c r="E34" s="131"/>
      <c r="F34" s="131"/>
      <c r="G34" s="131"/>
      <c r="H34" s="132"/>
      <c r="I34" s="19"/>
      <c r="J34" s="2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19"/>
      <c r="B35" s="130" t="s">
        <v>727</v>
      </c>
      <c r="C35" s="131"/>
      <c r="D35" s="131"/>
      <c r="E35" s="131"/>
      <c r="F35" s="131"/>
      <c r="G35" s="131"/>
      <c r="H35" s="132"/>
      <c r="I35" s="19"/>
      <c r="J35" s="2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19"/>
      <c r="B36" s="130" t="s">
        <v>728</v>
      </c>
      <c r="C36" s="131"/>
      <c r="D36" s="131"/>
      <c r="E36" s="131"/>
      <c r="F36" s="131"/>
      <c r="G36" s="131"/>
      <c r="H36" s="132"/>
      <c r="I36" s="19"/>
      <c r="J36" s="2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19"/>
      <c r="B37" s="130" t="s">
        <v>729</v>
      </c>
      <c r="C37" s="131"/>
      <c r="D37" s="131"/>
      <c r="E37" s="131"/>
      <c r="F37" s="131"/>
      <c r="G37" s="131"/>
      <c r="H37" s="132"/>
      <c r="I37" s="19"/>
      <c r="J37" s="2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19"/>
      <c r="B38" s="130"/>
      <c r="C38" s="131"/>
      <c r="D38" s="131"/>
      <c r="E38" s="131"/>
      <c r="F38" s="131"/>
      <c r="G38" s="131"/>
      <c r="H38" s="132"/>
      <c r="I38" s="19"/>
      <c r="J38" s="2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19"/>
      <c r="B39" s="130"/>
      <c r="C39" s="131"/>
      <c r="D39" s="131"/>
      <c r="E39" s="131"/>
      <c r="F39" s="131"/>
      <c r="G39" s="131"/>
      <c r="H39" s="132"/>
      <c r="I39" s="19"/>
      <c r="J39" s="2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19"/>
      <c r="B40" s="130"/>
      <c r="C40" s="131"/>
      <c r="D40" s="131"/>
      <c r="E40" s="131"/>
      <c r="F40" s="131"/>
      <c r="G40" s="131"/>
      <c r="H40" s="132"/>
      <c r="I40" s="19"/>
      <c r="J40" s="2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19"/>
      <c r="B41" s="130"/>
      <c r="C41" s="131"/>
      <c r="D41" s="131"/>
      <c r="E41" s="131"/>
      <c r="F41" s="131"/>
      <c r="G41" s="131"/>
      <c r="H41" s="132"/>
      <c r="I41" s="19"/>
      <c r="J41" s="2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19"/>
      <c r="B42" s="130"/>
      <c r="C42" s="131"/>
      <c r="D42" s="131"/>
      <c r="E42" s="131"/>
      <c r="F42" s="131"/>
      <c r="G42" s="131"/>
      <c r="H42" s="132"/>
      <c r="I42" s="19"/>
      <c r="J42" s="2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19"/>
      <c r="B43" s="130"/>
      <c r="C43" s="131"/>
      <c r="D43" s="131"/>
      <c r="E43" s="131"/>
      <c r="F43" s="131"/>
      <c r="G43" s="131"/>
      <c r="H43" s="132"/>
      <c r="I43" s="19"/>
      <c r="J43" s="2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19"/>
      <c r="B44" s="130"/>
      <c r="C44" s="131"/>
      <c r="D44" s="131"/>
      <c r="E44" s="131"/>
      <c r="F44" s="131"/>
      <c r="G44" s="131"/>
      <c r="H44" s="132"/>
      <c r="I44" s="19"/>
      <c r="J44" s="2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19"/>
      <c r="B45" s="130"/>
      <c r="C45" s="131"/>
      <c r="D45" s="131"/>
      <c r="E45" s="131"/>
      <c r="F45" s="131"/>
      <c r="G45" s="131"/>
      <c r="H45" s="132"/>
      <c r="I45" s="19"/>
      <c r="J45" s="2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19"/>
      <c r="B46" s="130"/>
      <c r="C46" s="131"/>
      <c r="D46" s="131"/>
      <c r="E46" s="131"/>
      <c r="F46" s="131"/>
      <c r="G46" s="131"/>
      <c r="H46" s="132"/>
      <c r="I46" s="19"/>
      <c r="J46" s="2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19"/>
      <c r="B47" s="130"/>
      <c r="C47" s="131"/>
      <c r="D47" s="131"/>
      <c r="E47" s="131"/>
      <c r="F47" s="131"/>
      <c r="G47" s="131"/>
      <c r="H47" s="132"/>
      <c r="I47" s="19"/>
      <c r="J47" s="2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19"/>
      <c r="B48" s="130"/>
      <c r="C48" s="131"/>
      <c r="D48" s="131"/>
      <c r="E48" s="131"/>
      <c r="F48" s="131"/>
      <c r="G48" s="131"/>
      <c r="H48" s="132"/>
      <c r="I48" s="19"/>
      <c r="J48" s="2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19"/>
      <c r="B49" s="130"/>
      <c r="C49" s="131"/>
      <c r="D49" s="131"/>
      <c r="E49" s="131"/>
      <c r="F49" s="131"/>
      <c r="G49" s="131"/>
      <c r="H49" s="132"/>
      <c r="I49" s="19"/>
      <c r="J49" s="2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19"/>
      <c r="B50" s="130"/>
      <c r="C50" s="131"/>
      <c r="D50" s="131"/>
      <c r="E50" s="131"/>
      <c r="F50" s="131"/>
      <c r="G50" s="131"/>
      <c r="H50" s="132"/>
      <c r="I50" s="19"/>
      <c r="J50" s="2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19"/>
      <c r="B51" s="130"/>
      <c r="C51" s="131"/>
      <c r="D51" s="131"/>
      <c r="E51" s="131"/>
      <c r="F51" s="131"/>
      <c r="G51" s="131"/>
      <c r="H51" s="132"/>
      <c r="I51" s="19"/>
      <c r="J51" s="2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19"/>
      <c r="B52" s="20"/>
      <c r="C52" s="19"/>
      <c r="D52" s="19"/>
      <c r="E52" s="19"/>
      <c r="F52" s="19"/>
      <c r="G52" s="19"/>
      <c r="H52" s="19"/>
      <c r="I52" s="19"/>
      <c r="J52" s="2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28" priority="6">
      <formula>IF(B23&lt;&gt;"",VLOOKUP(DATE(2025,6,B23),feriados,2)&lt;&gt;0)</formula>
    </cfRule>
  </conditionalFormatting>
  <conditionalFormatting sqref="J5:J52">
    <cfRule type="expression" dxfId="27" priority="8">
      <formula>ROW(J5)=FJun</formula>
    </cfRule>
  </conditionalFormatting>
  <conditionalFormatting sqref="K2:AN4">
    <cfRule type="expression" dxfId="26" priority="4">
      <formula>K$4&lt;&gt;""</formula>
    </cfRule>
  </conditionalFormatting>
  <hyperlinks>
    <hyperlink ref="B23" location="Jun!K2" display="Jun!K2" xr:uid="{2AF8076E-43E4-49A1-9BD2-9DA76B126703}"/>
    <hyperlink ref="C23" location="Jun!L2" display="Jun!L2" xr:uid="{754AB7C9-5FD2-41B8-90E8-54BC8FC90094}"/>
    <hyperlink ref="D23" location="Jun!M2" display="Jun!M2" xr:uid="{4A032ED7-0EA2-4143-AD30-828DC93A58EE}"/>
    <hyperlink ref="E23" location="Jun!N2" display="Jun!N2" xr:uid="{E129E3BA-52FD-4760-B2A7-DF09751EC783}"/>
    <hyperlink ref="F23" location="Jun!O2" display="Jun!O2" xr:uid="{298C10AB-3700-4AF1-94A0-1516BF63E1A3}"/>
    <hyperlink ref="G23" location="Jun!P2" display="Jun!P2" xr:uid="{2F5B8668-A849-4215-B501-FB09F6D54DA9}"/>
    <hyperlink ref="H23" location="Jun!Q2" display="Jun!Q2" xr:uid="{835FA5AE-0AFA-48F3-B060-AF48E6B2F03B}"/>
    <hyperlink ref="B24" location="Jun!R2" display="Jun!R2" xr:uid="{9CB1093B-D364-4A36-93A1-500BBF9FE587}"/>
    <hyperlink ref="C24" location="Jun!S2" display="Jun!S2" xr:uid="{16445FD7-3E74-4468-BFD2-E8BCFA79358A}"/>
    <hyperlink ref="D24" location="Jun!T2" display="Jun!T2" xr:uid="{AB88A998-C4EF-48B2-9A93-043D31273F0E}"/>
    <hyperlink ref="E24" location="Jun!U2" display="Jun!U2" xr:uid="{E6E53C42-D79D-45F7-A82A-B6EC49BF3EFF}"/>
    <hyperlink ref="F24" location="Jun!V2" display="Jun!V2" xr:uid="{0EF585AE-B058-4CEE-98EE-570B39B592E6}"/>
    <hyperlink ref="G24" location="Jun!W2" display="Jun!W2" xr:uid="{D4645468-4E44-40C3-A0CF-52466755F1A5}"/>
    <hyperlink ref="H24" location="Jun!X2" display="Jun!X2" xr:uid="{FD193D42-E7B4-4766-88B9-BD074495FA2B}"/>
    <hyperlink ref="B25" location="Jun!Y2" display="Jun!Y2" xr:uid="{C06CB765-0E0F-482B-8E83-EE0C4DC66A68}"/>
    <hyperlink ref="C25" location="Jun!Z2" display="Jun!Z2" xr:uid="{0ADD0F3D-0794-42DD-ABA6-B536861A911A}"/>
    <hyperlink ref="D25" location="Jun!AA2" display="Jun!AA2" xr:uid="{04582FA4-016C-4313-9E1D-0A7F1EE4C8E0}"/>
    <hyperlink ref="E25" location="Jun!AB2" display="Jun!AB2" xr:uid="{80A7FB87-6A0D-4D68-B0EB-25327CD7E26E}"/>
    <hyperlink ref="F25" location="Jun!AC2" display="Jun!AC2" xr:uid="{7142FC99-4066-4C1F-9198-FC65DF37B4D4}"/>
    <hyperlink ref="G25" location="Jun!AD2" display="Jun!AD2" xr:uid="{9502AE1E-1476-4DAA-A30F-0CD773505F17}"/>
    <hyperlink ref="H25" location="Jun!AE2" display="Jun!AE2" xr:uid="{A80472EF-B21A-4880-9705-E163B9BB5F25}"/>
    <hyperlink ref="B26" location="Jun!AF2" display="Jun!AF2" xr:uid="{38CD3C77-E5DD-4BAD-8CF7-4AF0374A4CB3}"/>
    <hyperlink ref="C26" location="Jun!AG2" display="Jun!AG2" xr:uid="{9CBE03A8-0D91-4D74-BF24-E9979C675F11}"/>
    <hyperlink ref="D26" location="Jun!AH2" display="Jun!AH2" xr:uid="{5424249F-166C-4E63-B9E4-34BF96031AFD}"/>
    <hyperlink ref="E26" location="Jun!AI2" display="Jun!AI2" xr:uid="{C16686DB-7665-4C6A-A432-90FABFF0D78C}"/>
    <hyperlink ref="F26" location="Jun!AJ2" display="Jun!AJ2" xr:uid="{0714C9AF-BD3E-4DA2-9C0C-0678DD4D8AA9}"/>
    <hyperlink ref="G26" location="Jun!AK2" display="Jun!AK2" xr:uid="{EEBB751E-6F68-4804-9AF5-D6FEE31705DA}"/>
    <hyperlink ref="H26" location="Jun!AL2" display="Jun!AL2" xr:uid="{6A82C772-E647-4D22-9CBD-73492FAC9914}"/>
    <hyperlink ref="B27" location="Jun!AM2" display="Jun!AM2" xr:uid="{31629BE1-5423-4162-A27D-35036FD7A8CE}"/>
    <hyperlink ref="C27" location="Jun!AN2" display="Jun!AN2" xr:uid="{CF3421CD-ECFC-43D9-8B3C-523B9CBE205A}"/>
    <hyperlink ref="A4:H4" r:id="rId1" display="¿Tienes una consulta o comentario?" xr:uid="{638ABB67-1338-4848-ABE0-288A2162759C}"/>
    <hyperlink ref="A4:I4" r:id="rId2" display="¿Tienes una consulta o comentario?" xr:uid="{E92537BA-36D6-4B09-94EC-16409DEEB135}"/>
    <hyperlink ref="A4:J4" r:id="rId3" display="¿Tienes una consulta o comentario?" xr:uid="{A8BC1666-D287-420E-9EF5-B1F230CABF6A}"/>
  </hyperlinks>
  <pageMargins left="0.7" right="0.7" top="0.75" bottom="0.75" header="0.3" footer="0.3"/>
  <pageSetup paperSize="9" orientation="portrait" horizontalDpi="0" verticalDpi="0"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9"/>
  <dimension ref="A1:AO52"/>
  <sheetViews>
    <sheetView showGridLines="0" zoomScaleNormal="100" workbookViewId="0">
      <pane xSplit="10" ySplit="4" topLeftCell="K5" activePane="bottomRight" state="frozen"/>
      <selection activeCell="B23" sqref="B23:H28"/>
      <selection pane="topRight" activeCell="B23" sqref="B23:H28"/>
      <selection pane="bottomLeft" activeCell="B23" sqref="B23:H28"/>
      <selection pane="bottomRight" activeCell="B31" sqref="B31:H37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33" t="s">
        <v>615</v>
      </c>
      <c r="B1" s="134"/>
      <c r="C1" s="134"/>
      <c r="D1" s="134"/>
      <c r="E1" s="134"/>
      <c r="F1" s="134"/>
      <c r="G1" s="134"/>
      <c r="H1" s="134"/>
      <c r="I1" s="134"/>
      <c r="J1" s="135"/>
      <c r="K1" s="66">
        <v>45839</v>
      </c>
      <c r="L1" s="66">
        <v>45840</v>
      </c>
      <c r="M1" s="66">
        <v>45841</v>
      </c>
      <c r="N1" s="66">
        <v>45842</v>
      </c>
      <c r="O1" s="66">
        <v>45843</v>
      </c>
      <c r="P1" s="66">
        <v>45844</v>
      </c>
      <c r="Q1" s="66">
        <v>45845</v>
      </c>
      <c r="R1" s="66">
        <v>45846</v>
      </c>
      <c r="S1" s="66">
        <v>45847</v>
      </c>
      <c r="T1" s="66">
        <v>45848</v>
      </c>
      <c r="U1" s="66">
        <v>45849</v>
      </c>
      <c r="V1" s="66">
        <v>45850</v>
      </c>
      <c r="W1" s="66">
        <v>45851</v>
      </c>
      <c r="X1" s="66">
        <v>45852</v>
      </c>
      <c r="Y1" s="66">
        <v>45853</v>
      </c>
      <c r="Z1" s="66">
        <v>45854</v>
      </c>
      <c r="AA1" s="66">
        <v>45855</v>
      </c>
      <c r="AB1" s="66">
        <v>45856</v>
      </c>
      <c r="AC1" s="66">
        <v>45857</v>
      </c>
      <c r="AD1" s="66">
        <v>45858</v>
      </c>
      <c r="AE1" s="66">
        <v>45859</v>
      </c>
      <c r="AF1" s="66">
        <v>45860</v>
      </c>
      <c r="AG1" s="66">
        <v>45861</v>
      </c>
      <c r="AH1" s="66">
        <v>45862</v>
      </c>
      <c r="AI1" s="66">
        <v>45863</v>
      </c>
      <c r="AJ1" s="66">
        <v>45864</v>
      </c>
      <c r="AK1" s="66">
        <v>45865</v>
      </c>
      <c r="AL1" s="66">
        <v>45866</v>
      </c>
      <c r="AM1" s="66">
        <v>45867</v>
      </c>
      <c r="AN1" s="66">
        <v>45868</v>
      </c>
      <c r="AO1" s="66">
        <v>45869</v>
      </c>
    </row>
    <row r="2" spans="1:41" ht="36" customHeight="1" x14ac:dyDescent="0.4">
      <c r="A2" s="136" t="s">
        <v>604</v>
      </c>
      <c r="B2" s="125"/>
      <c r="C2" s="125"/>
      <c r="D2" s="111" t="s">
        <v>12</v>
      </c>
      <c r="E2" s="111"/>
      <c r="F2" s="111"/>
      <c r="G2" s="111"/>
      <c r="H2" s="111"/>
      <c r="I2" s="111"/>
      <c r="J2" s="112"/>
      <c r="K2" s="67" t="s">
        <v>201</v>
      </c>
      <c r="L2" s="67" t="s">
        <v>202</v>
      </c>
      <c r="M2" s="67" t="s">
        <v>203</v>
      </c>
      <c r="N2" s="67" t="s">
        <v>204</v>
      </c>
      <c r="O2" s="67" t="s">
        <v>205</v>
      </c>
      <c r="P2" s="68" t="s">
        <v>206</v>
      </c>
      <c r="Q2" s="67" t="s">
        <v>207</v>
      </c>
      <c r="R2" s="67" t="s">
        <v>208</v>
      </c>
      <c r="S2" s="67" t="s">
        <v>209</v>
      </c>
      <c r="T2" s="67" t="s">
        <v>210</v>
      </c>
      <c r="U2" s="67" t="s">
        <v>211</v>
      </c>
      <c r="V2" s="67" t="s">
        <v>212</v>
      </c>
      <c r="W2" s="68" t="s">
        <v>213</v>
      </c>
      <c r="X2" s="67" t="s">
        <v>214</v>
      </c>
      <c r="Y2" s="67" t="s">
        <v>215</v>
      </c>
      <c r="Z2" s="67" t="s">
        <v>216</v>
      </c>
      <c r="AA2" s="67" t="s">
        <v>217</v>
      </c>
      <c r="AB2" s="67" t="s">
        <v>218</v>
      </c>
      <c r="AC2" s="67" t="s">
        <v>219</v>
      </c>
      <c r="AD2" s="68" t="s">
        <v>220</v>
      </c>
      <c r="AE2" s="67" t="s">
        <v>221</v>
      </c>
      <c r="AF2" s="67" t="s">
        <v>222</v>
      </c>
      <c r="AG2" s="67" t="s">
        <v>223</v>
      </c>
      <c r="AH2" s="67" t="s">
        <v>224</v>
      </c>
      <c r="AI2" s="67" t="s">
        <v>225</v>
      </c>
      <c r="AJ2" s="67" t="s">
        <v>226</v>
      </c>
      <c r="AK2" s="68" t="s">
        <v>227</v>
      </c>
      <c r="AL2" s="67" t="s">
        <v>228</v>
      </c>
      <c r="AM2" s="67" t="s">
        <v>229</v>
      </c>
      <c r="AN2" s="67" t="s">
        <v>230</v>
      </c>
      <c r="AO2" s="67" t="s">
        <v>458</v>
      </c>
    </row>
    <row r="3" spans="1:41" ht="15" customHeight="1" x14ac:dyDescent="0.25">
      <c r="A3" s="137"/>
      <c r="B3" s="138"/>
      <c r="C3" s="138"/>
      <c r="D3" s="113"/>
      <c r="E3" s="113"/>
      <c r="F3" s="113"/>
      <c r="G3" s="113"/>
      <c r="H3" s="113"/>
      <c r="I3" s="113"/>
      <c r="J3" s="114"/>
      <c r="K3" s="69" t="s">
        <v>669</v>
      </c>
      <c r="L3" s="69" t="s">
        <v>570</v>
      </c>
      <c r="M3" s="69" t="s">
        <v>511</v>
      </c>
      <c r="N3" s="69" t="s">
        <v>347</v>
      </c>
      <c r="O3" s="69" t="s">
        <v>348</v>
      </c>
      <c r="P3" s="69" t="s">
        <v>349</v>
      </c>
      <c r="Q3" s="69" t="s">
        <v>670</v>
      </c>
      <c r="R3" s="69" t="s">
        <v>671</v>
      </c>
      <c r="S3" s="69" t="s">
        <v>571</v>
      </c>
      <c r="T3" s="69" t="s">
        <v>512</v>
      </c>
      <c r="U3" s="69" t="s">
        <v>350</v>
      </c>
      <c r="V3" s="69" t="s">
        <v>351</v>
      </c>
      <c r="W3" s="69" t="s">
        <v>352</v>
      </c>
      <c r="X3" s="69" t="s">
        <v>672</v>
      </c>
      <c r="Y3" s="69" t="s">
        <v>673</v>
      </c>
      <c r="Z3" s="69" t="s">
        <v>572</v>
      </c>
      <c r="AA3" s="69" t="s">
        <v>513</v>
      </c>
      <c r="AB3" s="69" t="s">
        <v>353</v>
      </c>
      <c r="AC3" s="69" t="s">
        <v>354</v>
      </c>
      <c r="AD3" s="69" t="s">
        <v>355</v>
      </c>
      <c r="AE3" s="69" t="s">
        <v>674</v>
      </c>
      <c r="AF3" s="69" t="s">
        <v>675</v>
      </c>
      <c r="AG3" s="69" t="s">
        <v>573</v>
      </c>
      <c r="AH3" s="69" t="s">
        <v>514</v>
      </c>
      <c r="AI3" s="69" t="s">
        <v>356</v>
      </c>
      <c r="AJ3" s="69" t="s">
        <v>357</v>
      </c>
      <c r="AK3" s="69" t="s">
        <v>358</v>
      </c>
      <c r="AL3" s="69" t="s">
        <v>676</v>
      </c>
      <c r="AM3" s="69" t="s">
        <v>677</v>
      </c>
      <c r="AN3" s="69" t="s">
        <v>574</v>
      </c>
      <c r="AO3" s="69" t="s">
        <v>515</v>
      </c>
    </row>
    <row r="4" spans="1:41" ht="14.25" customHeight="1" x14ac:dyDescent="0.25">
      <c r="A4" s="139" t="s">
        <v>41</v>
      </c>
      <c r="B4" s="139"/>
      <c r="C4" s="139"/>
      <c r="D4" s="139"/>
      <c r="E4" s="139"/>
      <c r="F4" s="139"/>
      <c r="G4" s="139"/>
      <c r="H4" s="139"/>
      <c r="I4" s="139"/>
      <c r="J4" s="140"/>
      <c r="K4" s="23" t="str">
        <f t="shared" ref="K4:AO4" si="0">IF(VLOOKUP(K1,feriados,2)=0,"",VLOOKUP(K1,feriados,2))</f>
        <v/>
      </c>
      <c r="L4" s="23" t="str">
        <f t="shared" si="0"/>
        <v/>
      </c>
      <c r="M4" s="23" t="str">
        <f t="shared" si="0"/>
        <v/>
      </c>
      <c r="N4" s="23" t="str">
        <f t="shared" si="0"/>
        <v/>
      </c>
      <c r="O4" s="23" t="str">
        <f t="shared" si="0"/>
        <v/>
      </c>
      <c r="P4" s="23" t="str">
        <f t="shared" si="0"/>
        <v/>
      </c>
      <c r="Q4" s="23" t="str">
        <f t="shared" si="0"/>
        <v/>
      </c>
      <c r="R4" s="23" t="str">
        <f t="shared" si="0"/>
        <v/>
      </c>
      <c r="S4" s="23" t="str">
        <f t="shared" si="0"/>
        <v/>
      </c>
      <c r="T4" s="23" t="str">
        <f t="shared" si="0"/>
        <v/>
      </c>
      <c r="U4" s="23" t="str">
        <f t="shared" si="0"/>
        <v/>
      </c>
      <c r="V4" s="23" t="str">
        <f t="shared" si="0"/>
        <v/>
      </c>
      <c r="W4" s="23" t="str">
        <f t="shared" si="0"/>
        <v/>
      </c>
      <c r="X4" s="23" t="str">
        <f t="shared" si="0"/>
        <v/>
      </c>
      <c r="Y4" s="23" t="str">
        <f t="shared" si="0"/>
        <v/>
      </c>
      <c r="Z4" s="23" t="str">
        <f t="shared" si="0"/>
        <v/>
      </c>
      <c r="AA4" s="23" t="str">
        <f t="shared" si="0"/>
        <v/>
      </c>
      <c r="AB4" s="23" t="str">
        <f t="shared" si="0"/>
        <v/>
      </c>
      <c r="AC4" s="23" t="str">
        <f t="shared" si="0"/>
        <v/>
      </c>
      <c r="AD4" s="23" t="str">
        <f t="shared" si="0"/>
        <v/>
      </c>
      <c r="AE4" s="23" t="str">
        <f t="shared" si="0"/>
        <v/>
      </c>
      <c r="AF4" s="23" t="str">
        <f t="shared" si="0"/>
        <v/>
      </c>
      <c r="AG4" s="23" t="str">
        <f t="shared" si="0"/>
        <v/>
      </c>
      <c r="AH4" s="23" t="str">
        <f t="shared" si="0"/>
        <v/>
      </c>
      <c r="AI4" s="23" t="str">
        <f t="shared" si="0"/>
        <v/>
      </c>
      <c r="AJ4" s="23" t="str">
        <f t="shared" si="0"/>
        <v/>
      </c>
      <c r="AK4" s="23" t="str">
        <f t="shared" si="0"/>
        <v/>
      </c>
      <c r="AL4" s="23" t="str">
        <f t="shared" si="0"/>
        <v/>
      </c>
      <c r="AM4" s="23" t="str">
        <f t="shared" si="0"/>
        <v/>
      </c>
      <c r="AN4" s="23" t="str">
        <f t="shared" si="0"/>
        <v/>
      </c>
      <c r="AO4" s="23" t="str">
        <f t="shared" si="0"/>
        <v/>
      </c>
    </row>
    <row r="5" spans="1:41" ht="15" hidden="1" customHeight="1" x14ac:dyDescent="0.25">
      <c r="A5" s="19"/>
      <c r="B5" s="19"/>
      <c r="C5" s="19"/>
      <c r="D5" s="19"/>
      <c r="E5" s="19"/>
      <c r="F5" s="19"/>
      <c r="G5" s="19"/>
      <c r="H5" s="19"/>
      <c r="I5" s="19"/>
      <c r="J5" s="2">
        <v>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5" hidden="1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2">
        <v>2.0833333333333332E-2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5" hidden="1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2">
        <v>4.1666666666666699E-2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5" hidden="1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2">
        <v>6.25E-2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15" hidden="1" customHeight="1" x14ac:dyDescent="0.25">
      <c r="A9" s="19"/>
      <c r="B9" s="19"/>
      <c r="C9" s="19"/>
      <c r="D9" s="19"/>
      <c r="E9" s="19"/>
      <c r="F9" s="19"/>
      <c r="G9" s="19"/>
      <c r="H9" s="19"/>
      <c r="I9" s="19"/>
      <c r="J9" s="2">
        <v>8.3333333333333301E-2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5" hidden="1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2">
        <v>0.104166666666667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15" hidden="1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2">
        <v>0.125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15" hidden="1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2">
        <v>0.14583333333333301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ht="15" hidden="1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2">
        <v>0.16666666666666699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 ht="15" hidden="1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2">
        <v>0.1875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 ht="15" hidden="1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2">
        <v>0.20833333333333301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 ht="15" hidden="1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2">
        <v>0.22916666666666699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 ht="15" hidden="1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2">
        <v>0.25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 ht="15" hidden="1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2">
        <v>0.27083333333333298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 ht="15" hidden="1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2">
        <v>0.29166666666666702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 ht="15" hidden="1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2">
        <v>0.3125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2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19"/>
      <c r="B22" s="78" t="s">
        <v>0</v>
      </c>
      <c r="C22" s="78" t="s">
        <v>1</v>
      </c>
      <c r="D22" s="78" t="s">
        <v>2</v>
      </c>
      <c r="E22" s="78" t="s">
        <v>2</v>
      </c>
      <c r="F22" s="78" t="s">
        <v>3</v>
      </c>
      <c r="G22" s="78" t="s">
        <v>4</v>
      </c>
      <c r="H22" s="78" t="s">
        <v>5</v>
      </c>
      <c r="I22" s="19"/>
      <c r="J22" s="2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19"/>
      <c r="B23" s="31"/>
      <c r="C23" s="34"/>
      <c r="D23" s="33">
        <v>1</v>
      </c>
      <c r="E23" s="54">
        <v>2</v>
      </c>
      <c r="F23" s="34">
        <v>3</v>
      </c>
      <c r="G23" s="34">
        <v>4</v>
      </c>
      <c r="H23" s="34">
        <v>5</v>
      </c>
      <c r="I23" s="19"/>
      <c r="J23" s="2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19"/>
      <c r="B24" s="32">
        <v>6</v>
      </c>
      <c r="C24" s="34">
        <v>7</v>
      </c>
      <c r="D24" s="34">
        <v>8</v>
      </c>
      <c r="E24" s="34">
        <v>9</v>
      </c>
      <c r="F24" s="34">
        <v>10</v>
      </c>
      <c r="G24" s="34">
        <v>11</v>
      </c>
      <c r="H24" s="34">
        <v>12</v>
      </c>
      <c r="I24" s="19"/>
      <c r="J24" s="2">
        <v>0.39583333333333298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41" x14ac:dyDescent="0.25">
      <c r="A25" s="19"/>
      <c r="B25" s="32">
        <v>13</v>
      </c>
      <c r="C25" s="34">
        <v>14</v>
      </c>
      <c r="D25" s="34">
        <v>15</v>
      </c>
      <c r="E25" s="34">
        <v>16</v>
      </c>
      <c r="F25" s="34">
        <v>17</v>
      </c>
      <c r="G25" s="34">
        <v>18</v>
      </c>
      <c r="H25" s="34">
        <v>19</v>
      </c>
      <c r="I25" s="19"/>
      <c r="J25" s="2">
        <v>0.41666666666666702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x14ac:dyDescent="0.25">
      <c r="A26" s="19"/>
      <c r="B26" s="32">
        <v>20</v>
      </c>
      <c r="C26" s="34">
        <v>21</v>
      </c>
      <c r="D26" s="34">
        <v>22</v>
      </c>
      <c r="E26" s="34">
        <v>23</v>
      </c>
      <c r="F26" s="34">
        <v>24</v>
      </c>
      <c r="G26" s="34">
        <v>25</v>
      </c>
      <c r="H26" s="34">
        <v>26</v>
      </c>
      <c r="I26" s="19"/>
      <c r="J26" s="2">
        <v>0.4375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</row>
    <row r="27" spans="1:41" x14ac:dyDescent="0.25">
      <c r="A27" s="19"/>
      <c r="B27" s="32">
        <v>27</v>
      </c>
      <c r="C27" s="34">
        <v>28</v>
      </c>
      <c r="D27" s="34">
        <v>29</v>
      </c>
      <c r="E27" s="34">
        <v>30</v>
      </c>
      <c r="F27" s="34">
        <v>31</v>
      </c>
      <c r="G27" s="34"/>
      <c r="H27" s="33"/>
      <c r="I27" s="19"/>
      <c r="J27" s="2">
        <v>0.45833333333333298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</row>
    <row r="28" spans="1:41" x14ac:dyDescent="0.25">
      <c r="A28" s="19"/>
      <c r="B28" s="31"/>
      <c r="C28" s="34"/>
      <c r="D28" s="33"/>
      <c r="E28" s="33"/>
      <c r="F28" s="33"/>
      <c r="G28" s="33"/>
      <c r="H28" s="33"/>
      <c r="I28" s="19"/>
      <c r="J28" s="2">
        <v>0.47916666666666702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spans="1:4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2">
        <v>0.5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</row>
    <row r="30" spans="1:41" x14ac:dyDescent="0.25">
      <c r="A30" s="19"/>
      <c r="B30" s="115" t="s">
        <v>63</v>
      </c>
      <c r="C30" s="116"/>
      <c r="D30" s="116"/>
      <c r="E30" s="116"/>
      <c r="F30" s="116"/>
      <c r="G30" s="116"/>
      <c r="H30" s="117"/>
      <c r="I30" s="19"/>
      <c r="J30" s="2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19"/>
      <c r="B31" s="130" t="s">
        <v>723</v>
      </c>
      <c r="C31" s="131"/>
      <c r="D31" s="131"/>
      <c r="E31" s="131"/>
      <c r="F31" s="131"/>
      <c r="G31" s="131"/>
      <c r="H31" s="132"/>
      <c r="I31" s="19"/>
      <c r="J31" s="2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19"/>
      <c r="B32" s="130" t="s">
        <v>724</v>
      </c>
      <c r="C32" s="131"/>
      <c r="D32" s="131"/>
      <c r="E32" s="131"/>
      <c r="F32" s="131"/>
      <c r="G32" s="131"/>
      <c r="H32" s="132"/>
      <c r="I32" s="19"/>
      <c r="J32" s="2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19"/>
      <c r="B33" s="130" t="s">
        <v>725</v>
      </c>
      <c r="C33" s="131"/>
      <c r="D33" s="131"/>
      <c r="E33" s="131"/>
      <c r="F33" s="131"/>
      <c r="G33" s="131"/>
      <c r="H33" s="132"/>
      <c r="I33" s="19"/>
      <c r="J33" s="2">
        <v>0.58333333333333304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19"/>
      <c r="B34" s="130" t="s">
        <v>726</v>
      </c>
      <c r="C34" s="131"/>
      <c r="D34" s="131"/>
      <c r="E34" s="131"/>
      <c r="F34" s="131"/>
      <c r="G34" s="131"/>
      <c r="H34" s="132"/>
      <c r="I34" s="19"/>
      <c r="J34" s="2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19"/>
      <c r="B35" s="130" t="s">
        <v>727</v>
      </c>
      <c r="C35" s="131"/>
      <c r="D35" s="131"/>
      <c r="E35" s="131"/>
      <c r="F35" s="131"/>
      <c r="G35" s="131"/>
      <c r="H35" s="132"/>
      <c r="I35" s="19"/>
      <c r="J35" s="2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19"/>
      <c r="B36" s="130" t="s">
        <v>728</v>
      </c>
      <c r="C36" s="131"/>
      <c r="D36" s="131"/>
      <c r="E36" s="131"/>
      <c r="F36" s="131"/>
      <c r="G36" s="131"/>
      <c r="H36" s="132"/>
      <c r="I36" s="19"/>
      <c r="J36" s="2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19"/>
      <c r="B37" s="130" t="s">
        <v>729</v>
      </c>
      <c r="C37" s="131"/>
      <c r="D37" s="131"/>
      <c r="E37" s="131"/>
      <c r="F37" s="131"/>
      <c r="G37" s="131"/>
      <c r="H37" s="132"/>
      <c r="I37" s="19"/>
      <c r="J37" s="2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19"/>
      <c r="B38" s="130"/>
      <c r="C38" s="131"/>
      <c r="D38" s="131"/>
      <c r="E38" s="131"/>
      <c r="F38" s="131"/>
      <c r="G38" s="131"/>
      <c r="H38" s="132"/>
      <c r="I38" s="19"/>
      <c r="J38" s="2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19"/>
      <c r="B39" s="130"/>
      <c r="C39" s="131"/>
      <c r="D39" s="131"/>
      <c r="E39" s="131"/>
      <c r="F39" s="131"/>
      <c r="G39" s="131"/>
      <c r="H39" s="132"/>
      <c r="I39" s="19"/>
      <c r="J39" s="2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19"/>
      <c r="B40" s="130"/>
      <c r="C40" s="131"/>
      <c r="D40" s="131"/>
      <c r="E40" s="131"/>
      <c r="F40" s="131"/>
      <c r="G40" s="131"/>
      <c r="H40" s="132"/>
      <c r="I40" s="19"/>
      <c r="J40" s="2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19"/>
      <c r="B41" s="130"/>
      <c r="C41" s="131"/>
      <c r="D41" s="131"/>
      <c r="E41" s="131"/>
      <c r="F41" s="131"/>
      <c r="G41" s="131"/>
      <c r="H41" s="132"/>
      <c r="I41" s="19"/>
      <c r="J41" s="2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19"/>
      <c r="B42" s="130"/>
      <c r="C42" s="131"/>
      <c r="D42" s="131"/>
      <c r="E42" s="131"/>
      <c r="F42" s="131"/>
      <c r="G42" s="131"/>
      <c r="H42" s="132"/>
      <c r="I42" s="19"/>
      <c r="J42" s="2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19"/>
      <c r="B43" s="130"/>
      <c r="C43" s="131"/>
      <c r="D43" s="131"/>
      <c r="E43" s="131"/>
      <c r="F43" s="131"/>
      <c r="G43" s="131"/>
      <c r="H43" s="132"/>
      <c r="I43" s="19"/>
      <c r="J43" s="2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19"/>
      <c r="B44" s="130"/>
      <c r="C44" s="131"/>
      <c r="D44" s="131"/>
      <c r="E44" s="131"/>
      <c r="F44" s="131"/>
      <c r="G44" s="131"/>
      <c r="H44" s="132"/>
      <c r="I44" s="19"/>
      <c r="J44" s="2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19"/>
      <c r="B45" s="130"/>
      <c r="C45" s="131"/>
      <c r="D45" s="131"/>
      <c r="E45" s="131"/>
      <c r="F45" s="131"/>
      <c r="G45" s="131"/>
      <c r="H45" s="132"/>
      <c r="I45" s="19"/>
      <c r="J45" s="2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19"/>
      <c r="B46" s="130"/>
      <c r="C46" s="131"/>
      <c r="D46" s="131"/>
      <c r="E46" s="131"/>
      <c r="F46" s="131"/>
      <c r="G46" s="131"/>
      <c r="H46" s="132"/>
      <c r="I46" s="19"/>
      <c r="J46" s="2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19"/>
      <c r="B47" s="130"/>
      <c r="C47" s="131"/>
      <c r="D47" s="131"/>
      <c r="E47" s="131"/>
      <c r="F47" s="131"/>
      <c r="G47" s="131"/>
      <c r="H47" s="132"/>
      <c r="I47" s="19"/>
      <c r="J47" s="2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19"/>
      <c r="B48" s="130"/>
      <c r="C48" s="131"/>
      <c r="D48" s="131"/>
      <c r="E48" s="131"/>
      <c r="F48" s="131"/>
      <c r="G48" s="131"/>
      <c r="H48" s="132"/>
      <c r="I48" s="19"/>
      <c r="J48" s="2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19"/>
      <c r="B49" s="130"/>
      <c r="C49" s="131"/>
      <c r="D49" s="131"/>
      <c r="E49" s="131"/>
      <c r="F49" s="131"/>
      <c r="G49" s="131"/>
      <c r="H49" s="132"/>
      <c r="I49" s="19"/>
      <c r="J49" s="2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19"/>
      <c r="B50" s="130"/>
      <c r="C50" s="131"/>
      <c r="D50" s="131"/>
      <c r="E50" s="131"/>
      <c r="F50" s="131"/>
      <c r="G50" s="131"/>
      <c r="H50" s="132"/>
      <c r="I50" s="19"/>
      <c r="J50" s="2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19"/>
      <c r="B51" s="130"/>
      <c r="C51" s="131"/>
      <c r="D51" s="131"/>
      <c r="E51" s="131"/>
      <c r="F51" s="131"/>
      <c r="G51" s="131"/>
      <c r="H51" s="132"/>
      <c r="I51" s="19"/>
      <c r="J51" s="2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2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</sheetData>
  <mergeCells count="26">
    <mergeCell ref="A1:J1"/>
    <mergeCell ref="A2:C3"/>
    <mergeCell ref="B32:H32"/>
    <mergeCell ref="D2:J3"/>
    <mergeCell ref="B30:H30"/>
    <mergeCell ref="B31:H31"/>
    <mergeCell ref="A4:J4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B51:H51"/>
    <mergeCell ref="B45:H45"/>
    <mergeCell ref="B46:H46"/>
    <mergeCell ref="B47:H47"/>
    <mergeCell ref="B48:H48"/>
    <mergeCell ref="B49:H49"/>
    <mergeCell ref="B50:H50"/>
  </mergeCells>
  <conditionalFormatting sqref="B23:H28">
    <cfRule type="expression" dxfId="25" priority="6">
      <formula>IF(B23&lt;&gt;"",VLOOKUP(DATE(2025,7,B23),feriados,2)&lt;&gt;0)</formula>
    </cfRule>
  </conditionalFormatting>
  <conditionalFormatting sqref="K2:AO4">
    <cfRule type="expression" dxfId="24" priority="4">
      <formula>K$4&lt;&gt;""</formula>
    </cfRule>
  </conditionalFormatting>
  <hyperlinks>
    <hyperlink ref="D23" location="Jul!K2" display="Jul!K2" xr:uid="{04C2594F-1B9A-423E-AA67-166E45D2C78A}"/>
    <hyperlink ref="E23" location="Jul!L2" display="Jul!L2" xr:uid="{E8E90BBA-4783-4684-81C5-4588AEA56AEF}"/>
    <hyperlink ref="F23" location="Jul!M2" display="Jul!M2" xr:uid="{CE323298-0A0D-40E4-A41F-6722458D0DB7}"/>
    <hyperlink ref="G23" location="Jul!N2" display="Jul!N2" xr:uid="{54BECBB0-7DB1-44A9-9653-74301401868A}"/>
    <hyperlink ref="H23" location="Jul!O2" display="Jul!O2" xr:uid="{D46F306F-51BE-44F1-A097-6DA23B31C1BF}"/>
    <hyperlink ref="B24" location="Jul!P2" display="Jul!P2" xr:uid="{6A8673B3-3E1F-4A6E-AAFE-F6B068CC3481}"/>
    <hyperlink ref="C24" location="Jul!Q2" display="Jul!Q2" xr:uid="{D3BD75A1-B5A6-4B2A-AEFB-CC9C5C1992F5}"/>
    <hyperlink ref="D24" location="Jul!R2" display="Jul!R2" xr:uid="{AF9FFF36-A35F-461E-9456-827E63ED68DB}"/>
    <hyperlink ref="E24" location="Jul!S2" display="Jul!S2" xr:uid="{3BEAB22D-82E8-496E-8D48-4E24ECDF0BDE}"/>
    <hyperlink ref="F24" location="Jul!T2" display="Jul!T2" xr:uid="{63DD1A3E-8AF5-45AF-8C35-B50827127F3F}"/>
    <hyperlink ref="G24" location="Jul!U2" display="Jul!U2" xr:uid="{E955EB74-9D07-42E6-90A8-CB7D714FFB48}"/>
    <hyperlink ref="H24" location="Jul!V2" display="Jul!V2" xr:uid="{171400B1-E5E5-4C53-86E1-97328CF7B8DC}"/>
    <hyperlink ref="B25" location="Jul!W2" display="Jul!W2" xr:uid="{5747C296-3371-4F15-92EF-34E62780A3FC}"/>
    <hyperlink ref="C25" location="Jul!X2" display="Jul!X2" xr:uid="{A1D12016-C2F1-4132-BE73-B7506FF928CB}"/>
    <hyperlink ref="D25" location="Jul!Y2" display="Jul!Y2" xr:uid="{FA60252D-BDA8-4A8B-BF10-F0FD66376120}"/>
    <hyperlink ref="E25" location="Jul!Z2" display="Jul!Z2" xr:uid="{EAE191D3-BD99-4446-A9DD-77774C6653ED}"/>
    <hyperlink ref="F25" location="Jul!AA2" display="Jul!AA2" xr:uid="{FBBAAFDE-A696-4C54-904C-4DAED1492F77}"/>
    <hyperlink ref="G25" location="Jul!AB2" display="Jul!AB2" xr:uid="{1EB4D767-461F-4057-9B46-9C775988113C}"/>
    <hyperlink ref="H25" location="Jul!AC2" display="Jul!AC2" xr:uid="{8E61C5AD-051D-4827-A086-5E277CCB9057}"/>
    <hyperlink ref="B26" location="Jul!AD2" display="Jul!AD2" xr:uid="{E2AF081F-75ED-4C52-9BE9-2D7DF110D697}"/>
    <hyperlink ref="C26" location="Jul!AE2" display="Jul!AE2" xr:uid="{43F1B28D-FC3E-4D8B-96D6-CC66AF9F217F}"/>
    <hyperlink ref="D26" location="Jul!AF2" display="Jul!AF2" xr:uid="{31AC4B58-56D4-4DA5-BAF0-00E574A04175}"/>
    <hyperlink ref="E26" location="Jul!AG2" display="Jul!AG2" xr:uid="{5D50DD19-B11F-46B7-873C-25C587C0E7C5}"/>
    <hyperlink ref="F26" location="Jul!AH2" display="Jul!AH2" xr:uid="{A00BC505-38C1-4B41-B728-7B36E4727BDC}"/>
    <hyperlink ref="G26" location="Jul!AI2" display="Jul!AI2" xr:uid="{C399193A-3509-42F0-BED5-406FC777E55C}"/>
    <hyperlink ref="H26" location="Jul!AJ2" display="Jul!AJ2" xr:uid="{F8577A3A-D409-4C98-99B9-F10D7EE1EB92}"/>
    <hyperlink ref="B27" location="Jul!AK2" display="Jul!AK2" xr:uid="{24A617DA-86F1-4DB4-AC4B-F939F4270EE7}"/>
    <hyperlink ref="C27" location="Jul!AL2" display="Jul!AL2" xr:uid="{7C328CEF-510F-40F7-B2A5-F7764AC678B0}"/>
    <hyperlink ref="D27" location="Jul!AM2" display="Jul!AM2" xr:uid="{7728547B-330A-4FA7-93D1-7A595981F6C4}"/>
    <hyperlink ref="E27" location="Jul!AN2" display="Jul!AN2" xr:uid="{8FAD4C50-CE4A-4930-A18E-C32C6F2F7CCF}"/>
    <hyperlink ref="F27" location="Jul!AO2" display="Jul!AO2" xr:uid="{9741F92E-F3FF-46E9-8931-1DFE38A8867A}"/>
    <hyperlink ref="A4:H4" r:id="rId1" display="¿Tienes una consulta o comentario?" xr:uid="{700BC6D5-55AF-46D9-8508-FC986D37EF67}"/>
    <hyperlink ref="A4:I4" r:id="rId2" display="¿Tienes una consulta o comentario?" xr:uid="{F75DB02B-C40E-4BA0-B6E1-90050844D509}"/>
    <hyperlink ref="A4:J4" r:id="rId3" display="¿Tienes una consulta o comentario?" xr:uid="{74755746-C8E3-45D0-B742-9A877585C727}"/>
  </hyperlinks>
  <pageMargins left="0.7" right="0.7" top="0.75" bottom="0.75" header="0.3" footer="0.3"/>
  <pageSetup paperSize="9" orientation="portrait" horizontalDpi="0" verticalDpi="0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19</vt:i4>
      </vt:variant>
    </vt:vector>
  </HeadingPairs>
  <TitlesOfParts>
    <vt:vector size="38" baseType="lpstr">
      <vt:lpstr>Portada</vt:lpstr>
      <vt:lpstr>HOY</vt:lpstr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Nov</vt:lpstr>
      <vt:lpstr>Dic</vt:lpstr>
      <vt:lpstr>Año</vt:lpstr>
      <vt:lpstr>Lineal</vt:lpstr>
      <vt:lpstr>Contab.</vt:lpstr>
      <vt:lpstr>Config.</vt:lpstr>
      <vt:lpstr>Copyright</vt:lpstr>
      <vt:lpstr>columnasdias</vt:lpstr>
      <vt:lpstr>detalles</vt:lpstr>
      <vt:lpstr>FAbr</vt:lpstr>
      <vt:lpstr>FAgo</vt:lpstr>
      <vt:lpstr>FDic</vt:lpstr>
      <vt:lpstr>fechas</vt:lpstr>
      <vt:lpstr>FEne</vt:lpstr>
      <vt:lpstr>feriados</vt:lpstr>
      <vt:lpstr>FFeb</vt:lpstr>
      <vt:lpstr>FJul</vt:lpstr>
      <vt:lpstr>FJun</vt:lpstr>
      <vt:lpstr>FMar</vt:lpstr>
      <vt:lpstr>FMay</vt:lpstr>
      <vt:lpstr>FNov</vt:lpstr>
      <vt:lpstr>FOct</vt:lpstr>
      <vt:lpstr>FSep</vt:lpstr>
      <vt:lpstr>hojasmeses</vt:lpstr>
      <vt:lpstr>sk</vt:lpstr>
      <vt:lpstr>yoh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Clases Excel</dc:creator>
  <cp:lastModifiedBy>Jose Cristian GARCIA LERENA</cp:lastModifiedBy>
  <dcterms:created xsi:type="dcterms:W3CDTF">2014-10-09T04:57:16Z</dcterms:created>
  <dcterms:modified xsi:type="dcterms:W3CDTF">2025-03-06T17:42:12Z</dcterms:modified>
</cp:coreProperties>
</file>